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6875" windowHeight="8190" tabRatio="767"/>
  </bookViews>
  <sheets>
    <sheet name="Московский,37" sheetId="3" r:id="rId1"/>
    <sheet name="Московский,46" sheetId="4" r:id="rId2"/>
    <sheet name="Московский,148" sheetId="8" r:id="rId3"/>
    <sheet name="Красноармейская,62-2" sheetId="5" r:id="rId4"/>
    <sheet name="Крахмалева,37" sheetId="6" r:id="rId5"/>
    <sheet name="Ромашина,39" sheetId="7" r:id="rId6"/>
  </sheets>
  <definedNames>
    <definedName name="_xlnm._FilterDatabase" localSheetId="3" hidden="1">'Красноармейская,62-2'!$A$21:$H$69</definedName>
    <definedName name="_xlnm._FilterDatabase" localSheetId="4" hidden="1">'Крахмалева,37'!$A$49:$H$77</definedName>
    <definedName name="_xlnm._FilterDatabase" localSheetId="2" hidden="1">'Московский,148'!$A$63:$H$68</definedName>
    <definedName name="_xlnm._FilterDatabase" localSheetId="0" hidden="1">'Московский,37'!$A$42:$H$95</definedName>
    <definedName name="_xlnm._FilterDatabase" localSheetId="1" hidden="1">'Московский,46'!$A$64:$C$72</definedName>
    <definedName name="_xlnm._FilterDatabase" localSheetId="5" hidden="1">'Ромашина,39'!$A$67:$H$67</definedName>
  </definedNames>
  <calcPr calcId="125725"/>
</workbook>
</file>

<file path=xl/calcChain.xml><?xml version="1.0" encoding="utf-8"?>
<calcChain xmlns="http://schemas.openxmlformats.org/spreadsheetml/2006/main">
  <c r="B96" i="3"/>
  <c r="C77" i="6"/>
  <c r="C69" i="5"/>
  <c r="B95" i="3"/>
  <c r="C94"/>
  <c r="C74" i="7"/>
  <c r="C72"/>
  <c r="C71"/>
  <c r="C69"/>
  <c r="C70"/>
  <c r="C73" i="6"/>
  <c r="C66" i="5"/>
  <c r="C67"/>
  <c r="C75" i="6"/>
  <c r="C74"/>
  <c r="C27" i="7" l="1"/>
  <c r="C12"/>
  <c r="B12"/>
  <c r="C16"/>
  <c r="B16"/>
  <c r="C26" i="6"/>
  <c r="C34" s="1"/>
  <c r="C12"/>
  <c r="B12"/>
  <c r="C15"/>
  <c r="C17" s="1"/>
  <c r="B15"/>
  <c r="C12" i="5"/>
  <c r="B12"/>
  <c r="B16"/>
  <c r="C16"/>
  <c r="C12" i="8"/>
  <c r="B12"/>
  <c r="C16"/>
  <c r="B16"/>
  <c r="B17" i="6" l="1"/>
  <c r="B18" i="7"/>
  <c r="C18"/>
  <c r="B18" i="6"/>
  <c r="B18" i="8"/>
  <c r="C18"/>
  <c r="B19" i="7" l="1"/>
  <c r="B19" i="8"/>
  <c r="C12" i="4" l="1"/>
  <c r="B12"/>
  <c r="C16"/>
  <c r="B16"/>
  <c r="C12" i="3"/>
  <c r="B12"/>
  <c r="C16"/>
  <c r="B16"/>
  <c r="C18" i="4" l="1"/>
  <c r="B18"/>
  <c r="C18" i="3"/>
  <c r="B18"/>
  <c r="C35"/>
  <c r="B19" i="4" l="1"/>
  <c r="B19" i="3"/>
  <c r="C63" i="8"/>
  <c r="C34" i="4"/>
  <c r="C33" i="5"/>
  <c r="C70" i="6"/>
  <c r="B18" i="5"/>
  <c r="C18"/>
  <c r="B19" l="1"/>
  <c r="C34" i="7" l="1"/>
  <c r="C40" s="1"/>
  <c r="C27" i="4"/>
  <c r="C39" s="1"/>
  <c r="C27" i="5"/>
  <c r="C38" s="1"/>
  <c r="C30" i="3" l="1"/>
  <c r="C27" l="1"/>
  <c r="C34"/>
  <c r="C40" l="1"/>
  <c r="C64" i="4"/>
  <c r="C62" i="5"/>
  <c r="C67" i="7"/>
  <c r="C22" i="8" l="1"/>
  <c r="C42" i="3"/>
  <c r="C41" i="4"/>
  <c r="C40" i="5"/>
  <c r="C36" i="6"/>
  <c r="C42" i="7"/>
  <c r="C54" i="4"/>
  <c r="C52" i="5"/>
  <c r="C55" i="3"/>
  <c r="C56" i="7"/>
  <c r="C49" i="6"/>
  <c r="C72" s="1"/>
  <c r="C34" i="8"/>
  <c r="C93" i="3" l="1"/>
  <c r="C66" i="8"/>
  <c r="C67" s="1"/>
  <c r="B68" s="1"/>
  <c r="C64" i="5"/>
  <c r="C65" s="1"/>
  <c r="C67" i="4"/>
  <c r="C68" l="1"/>
  <c r="C69" l="1"/>
  <c r="C70"/>
  <c r="C72" s="1"/>
</calcChain>
</file>

<file path=xl/sharedStrings.xml><?xml version="1.0" encoding="utf-8"?>
<sst xmlns="http://schemas.openxmlformats.org/spreadsheetml/2006/main" count="450" uniqueCount="148">
  <si>
    <t>перед собственниками многоквартирного жилого дома  по адресу:</t>
  </si>
  <si>
    <t>Доходы</t>
  </si>
  <si>
    <t>Направление поступления средств</t>
  </si>
  <si>
    <t>Начислено (руб.)</t>
  </si>
  <si>
    <t>Оплачено (руб.)</t>
  </si>
  <si>
    <t xml:space="preserve">Расходы </t>
  </si>
  <si>
    <t>Направление расходования средств (выполненные работы)</t>
  </si>
  <si>
    <t>Уборка лестничных клеток</t>
  </si>
  <si>
    <t>Обслуживание лифтов</t>
  </si>
  <si>
    <t xml:space="preserve"> Услуги по управлению многоквартирным жилым домом </t>
  </si>
  <si>
    <t xml:space="preserve">Стены и фасады </t>
  </si>
  <si>
    <t xml:space="preserve">Водопровод и канализация, горячее водоснабжение (внутридомовые системы) </t>
  </si>
  <si>
    <t xml:space="preserve">Электротехнические устройства </t>
  </si>
  <si>
    <t>Задолженность по оплате за 2013г.</t>
  </si>
  <si>
    <t>за   2013 год</t>
  </si>
  <si>
    <t>I. Услуги по  содержанию многоквартирного жилого дома, в том числе:</t>
  </si>
  <si>
    <t>III. Услуги по текущему ремонту многоквартирного жилого дома, в том числе:</t>
  </si>
  <si>
    <t xml:space="preserve">II. Услуги по техническому обслуживанию многоквартирного жилого дома, в т.ч. </t>
  </si>
  <si>
    <t>1-3 квартал 2013</t>
  </si>
  <si>
    <t>Материалы на содержание многоквартирного жилого дома</t>
  </si>
  <si>
    <t>Материалы на текущий ремонт и техническое обслуживание многоквартирного жилого дома</t>
  </si>
  <si>
    <t>Услуги подрядных организаций  по содержанию общего имущества в т.ч.</t>
  </si>
  <si>
    <t>Услуги подрядных организаций по текущему ремонту  общего имущества в т.ч.</t>
  </si>
  <si>
    <t>Обслуживание газопроводов</t>
  </si>
  <si>
    <t>Утилизация</t>
  </si>
  <si>
    <t>Аварийные работы</t>
  </si>
  <si>
    <t>Энергетическое обследование</t>
  </si>
  <si>
    <t>Капитальный ремонт</t>
  </si>
  <si>
    <t>ТО лифтов</t>
  </si>
  <si>
    <t>Освидетельствование лифтов</t>
  </si>
  <si>
    <t>Механическая уборка прилегающих территории от снега</t>
  </si>
  <si>
    <t>Страхование лифтов</t>
  </si>
  <si>
    <t>Вывоз ТБО</t>
  </si>
  <si>
    <t>Услуги  по начислению, обработке и приёму платежей за жилищно-коммунальные услуги</t>
  </si>
  <si>
    <t xml:space="preserve"> - капитальный ремонт</t>
  </si>
  <si>
    <t>Дезинсекция</t>
  </si>
  <si>
    <t>Техобследование электроустановок</t>
  </si>
  <si>
    <t>Тепловизионное обследование</t>
  </si>
  <si>
    <t>Утепление стен</t>
  </si>
  <si>
    <t xml:space="preserve">Услуги по управлению многоквартирным жилым домом </t>
  </si>
  <si>
    <t>Услуги по начислению, обработке и приёму платежей за жилищно-коммунальные услуги</t>
  </si>
  <si>
    <t>Техосвидетельствование лифтов</t>
  </si>
  <si>
    <t>Развоздушивание системы отопления и ГВС</t>
  </si>
  <si>
    <t>Проверка ОДПУ</t>
  </si>
  <si>
    <t>Техобслуживание внутридомового газового оборудования</t>
  </si>
  <si>
    <t>Завоз щебня</t>
  </si>
  <si>
    <t>Замена автоматических пакетных выключателей</t>
  </si>
  <si>
    <t>Замена выключателей</t>
  </si>
  <si>
    <t>Замена вышедших из строя эл. установочных изделий</t>
  </si>
  <si>
    <t>Замена загрузочного клапана мусоропровода</t>
  </si>
  <si>
    <t>Замена лампочек в местах общего пользования</t>
  </si>
  <si>
    <t>Замена лампочек в местах общего пользования люминисцентных типа ДРЛ</t>
  </si>
  <si>
    <t>Замена предохранителей (плавкая вставка)</t>
  </si>
  <si>
    <t>Замена приборов учета (без стоимости  прибора)</t>
  </si>
  <si>
    <t>Замена проводов, кабеля</t>
  </si>
  <si>
    <t>Замена светильников в местах общего пользования (нСП с решеткой)</t>
  </si>
  <si>
    <t>Замена труб ХВС на ППР (д. 20 мм)</t>
  </si>
  <si>
    <t>Замена труб ХВС на ППР (д. 25 мм)</t>
  </si>
  <si>
    <t>Замена эл. патрона</t>
  </si>
  <si>
    <t>Замена эл. счетчика (без счетчика)</t>
  </si>
  <si>
    <t>Замена эл. счетчика (со счетчиком)</t>
  </si>
  <si>
    <t>Монтаж радтатора</t>
  </si>
  <si>
    <t>Окраска ранее окрашеных стен с расчисткой старой краски</t>
  </si>
  <si>
    <t>Остекление мест общего пользования (подъездов)</t>
  </si>
  <si>
    <t>Очистка внутренней канализации</t>
  </si>
  <si>
    <t>Очистка дворовой канализации</t>
  </si>
  <si>
    <t>Очистка канализационных колодцев</t>
  </si>
  <si>
    <t>Очистка мусоропровода</t>
  </si>
  <si>
    <t>Промывка радиаторов отопления</t>
  </si>
  <si>
    <t>Ревизия вентилей диам до 20 мм</t>
  </si>
  <si>
    <t>Ревизия вентилей диам до 32 мм</t>
  </si>
  <si>
    <t>Ремонт без снятия (задвижки до 100 мм)</t>
  </si>
  <si>
    <t>Ремонт дверей</t>
  </si>
  <si>
    <t>Ремонт мусорных контейнеров</t>
  </si>
  <si>
    <t>Ремонт мусоропровода</t>
  </si>
  <si>
    <t>Ремонт силовых щитов</t>
  </si>
  <si>
    <t>Ремонт слуховых окон</t>
  </si>
  <si>
    <t>Ремонт со снятием (задвижки до 100 мм)</t>
  </si>
  <si>
    <t>Ремонт эл. щитков</t>
  </si>
  <si>
    <t>Сварочные работы</t>
  </si>
  <si>
    <t>Смена дверных приборов (фурнитура)</t>
  </si>
  <si>
    <t>Смена запорной и регулировочной арматуры (задвижки до 80 мм)</t>
  </si>
  <si>
    <t>Смена кранов (шаровой ф 15, 20)</t>
  </si>
  <si>
    <t>Смена отд. участков трубопр-ов канализации (пластик д.50 мм)</t>
  </si>
  <si>
    <t>Смена отдельных участков трубопроводов водогазопров. труб (д. 15 мм)</t>
  </si>
  <si>
    <t>Смена сгона у трубопровода (25 мм)</t>
  </si>
  <si>
    <t>Смена сгона Ф 20 мм</t>
  </si>
  <si>
    <t>Укрепление стоек металлических решеток ограждений</t>
  </si>
  <si>
    <t>Уплотнение соединений трубопровода канализации</t>
  </si>
  <si>
    <t>Установка аншлагов, вывесок (0,8 м2)</t>
  </si>
  <si>
    <t>Установка навесных замков</t>
  </si>
  <si>
    <t>Установка соединений на трубопр. до Ф 50 мм (хомуты, фланцы, т.д.)</t>
  </si>
  <si>
    <t>Установка соединений на трубопр. до Ф 80 мм (хомуты, фланцы, т.д.)</t>
  </si>
  <si>
    <t>Устранение течи трубопровода (со сваркой)</t>
  </si>
  <si>
    <t>Благоустройство</t>
  </si>
  <si>
    <t>Инженерные сети</t>
  </si>
  <si>
    <t>Проемы</t>
  </si>
  <si>
    <t>Разное</t>
  </si>
  <si>
    <t>Фасад и кровля</t>
  </si>
  <si>
    <t>Электромонтажные работы</t>
  </si>
  <si>
    <t>мкр.Московский, 37</t>
  </si>
  <si>
    <t>мкр.Московский, 46</t>
  </si>
  <si>
    <t>пр-кт Московский, 148</t>
  </si>
  <si>
    <t>ул. Красноармейская, 62/2</t>
  </si>
  <si>
    <t>ул. Крахмалева, 37</t>
  </si>
  <si>
    <t>ул.Ромашина, 39</t>
  </si>
  <si>
    <t>Аварийно-диспетчерское обслуживание общедомового имущества</t>
  </si>
  <si>
    <t>Проведение профосмотров поэтажных щитков</t>
  </si>
  <si>
    <t>Проведение профосмотров электрощитовых</t>
  </si>
  <si>
    <t>Содержание прилегающей территории</t>
  </si>
  <si>
    <t>по  управлению, содержанию мест общего пользования,  капитальному ремонту,  утилизации ТБО</t>
  </si>
  <si>
    <t xml:space="preserve">Наименование услуги </t>
  </si>
  <si>
    <t>1.  Жилищные,  услуги , в том числе:</t>
  </si>
  <si>
    <t>Итого доход</t>
  </si>
  <si>
    <t xml:space="preserve"> 4 квартал 2013г</t>
  </si>
  <si>
    <t>1-3 квартал 2013г</t>
  </si>
  <si>
    <t xml:space="preserve">ОТЧЕТ УПРАВЛЯЮЩЕЙ ОРГАНИЗАЦИИ ООО  "УО "Таймыр" </t>
  </si>
  <si>
    <t>Итого затрат по управлению, содержанию, текущему ремонту, капитальному ремонту, утилизации ТБО за 9 месяцев 2013 года</t>
  </si>
  <si>
    <t>Всего затрат по  управлению, содержанию,  капитальному ремонту,  утилизации ТБО многоквартирного жилого дома за 2013 год</t>
  </si>
  <si>
    <t xml:space="preserve">ОТЧЕТ УПРАВЛЯЮЩЕЙ ОРГАНИЗАЦИИ ООО "УО "Таймыр" </t>
  </si>
  <si>
    <t>по  управлению, содержанию мест общего пользования, утилизации ТБО</t>
  </si>
  <si>
    <t>Итого затрат по управлению, содержанию, текущему ремонту, утилизации ТБО за 9 месяцев 2013 года</t>
  </si>
  <si>
    <t>Всего затрат по  управлению, содержанию, утилизации ТБО многоквартирного жилого дома за 2013 год</t>
  </si>
  <si>
    <t>Изготовление и выдача справки облтехинвентаризации</t>
  </si>
  <si>
    <t xml:space="preserve"> - содержание и текущий ремонт</t>
  </si>
  <si>
    <t xml:space="preserve"> - техническое обслуживание лифта</t>
  </si>
  <si>
    <t xml:space="preserve">  - утилизация ТБО</t>
  </si>
  <si>
    <t xml:space="preserve"> - техническое обслуживание газопровода</t>
  </si>
  <si>
    <t xml:space="preserve"> - утилизация ТБО</t>
  </si>
  <si>
    <t>Итого затрат по содержанию и техническому обслуживанию многоквартирного жилого дома 4 квартал 2013г</t>
  </si>
  <si>
    <t>Итого затрат по содержанию, техническому обслуживанию и текущему ремонту многоквартирного жилого дома 4 квартал 2013г</t>
  </si>
  <si>
    <t>2. Прочие жилищно-коммунальные  услуги</t>
  </si>
  <si>
    <t xml:space="preserve">Небалансы энергоресурсов ( разница между начисленными собственникам  коммунальными услугами и предъявленными счетами за коммунальные услуги со стороны ресурсоснабжающих организаций) </t>
  </si>
  <si>
    <t xml:space="preserve">Заработная плата производственных рабочих, мастеров с отчислениями </t>
  </si>
  <si>
    <t>Услуги по организации работы обслуживающего участка ( все косвенные расходы за исключением услуг управления)</t>
  </si>
  <si>
    <t>Кровля</t>
  </si>
  <si>
    <t>Результат  деятельности за 2013год ( начислено к оплате собственникам за минусом итого затрат ) за исключением результата по техническому обслуживанию газопроводов, т.к. услуга  оказывается 1 раз в 3 года)</t>
  </si>
  <si>
    <t>Результат  деятельности за 2013год (оплачено собственниками  за минусом итого затрат ) за исключением результата по техническому обслуживанию газопроводов, т.к. услуга  оказывается 1 раз в 3 года)</t>
  </si>
  <si>
    <t>Результат  деятельности за 2013год ( начислено к оплате собственникам за минусом итого затрат )</t>
  </si>
  <si>
    <t xml:space="preserve">Результат  деятельности за 2013год (оплачено собственниками  за минусом итого затрат ) </t>
  </si>
  <si>
    <t>Результат  деятельности за 2013год (оплачено собственниками  за минусом итого затрат  за исключением результата по техническому обслуживанию газопроводов) с учетом небалансов энергоресурсов</t>
  </si>
  <si>
    <t>Затраты управляющей компании (руб.)( по  предъявленным актам выполненных работ</t>
  </si>
  <si>
    <t>Затраты управляющей компании (руб.) ( предъявленные по актам выполненных работ)</t>
  </si>
  <si>
    <t xml:space="preserve">Результат  деятельности за 2013год ( начислено к оплате собственникам за минусом итого затрат ) </t>
  </si>
  <si>
    <t>Результат  деятельности за 2013год (оплачено собственниками  за минусом итого затрат )</t>
  </si>
  <si>
    <t>Результат  деятельности за 2013год (оплачено собственниками  за минусом итого затрат ) за исключением результата по техническому обслуживанию газопроводов, с учетом небалансов энергоресурсов</t>
  </si>
  <si>
    <t xml:space="preserve">Расходы                           </t>
  </si>
  <si>
    <t>Результат  деятельности за 2013год (оплачено собственниками  за минусом итого затрат  ) с учетом небалансов энергоресурсов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</si>
</sst>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3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8" fillId="2" borderId="13" xfId="1" applyFont="1" applyFill="1" applyBorder="1" applyAlignment="1">
      <alignment wrapText="1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4" fontId="3" fillId="0" borderId="25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5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Fill="1" applyAlignment="1"/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12" fillId="0" borderId="0" xfId="0" applyFont="1" applyFill="1"/>
    <xf numFmtId="4" fontId="3" fillId="0" borderId="0" xfId="0" applyNumberFormat="1" applyFont="1" applyFill="1" applyAlignment="1"/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3" fillId="0" borderId="0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wrapText="1"/>
    </xf>
    <xf numFmtId="4" fontId="3" fillId="0" borderId="23" xfId="0" applyNumberFormat="1" applyFont="1" applyFill="1" applyBorder="1"/>
    <xf numFmtId="4" fontId="3" fillId="0" borderId="24" xfId="0" applyNumberFormat="1" applyFont="1" applyFill="1" applyBorder="1" applyAlignment="1">
      <alignment horizontal="right"/>
    </xf>
    <xf numFmtId="0" fontId="3" fillId="0" borderId="13" xfId="0" applyFont="1" applyFill="1" applyBorder="1"/>
    <xf numFmtId="4" fontId="3" fillId="0" borderId="11" xfId="0" applyNumberFormat="1" applyFont="1" applyFill="1" applyBorder="1"/>
    <xf numFmtId="4" fontId="3" fillId="0" borderId="25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wrapText="1"/>
    </xf>
    <xf numFmtId="4" fontId="3" fillId="0" borderId="11" xfId="0" applyNumberFormat="1" applyFont="1" applyFill="1" applyBorder="1" applyAlignment="1">
      <alignment wrapText="1"/>
    </xf>
    <xf numFmtId="4" fontId="3" fillId="0" borderId="8" xfId="0" applyNumberFormat="1" applyFont="1" applyFill="1" applyBorder="1"/>
    <xf numFmtId="4" fontId="2" fillId="0" borderId="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vertical="center" wrapText="1"/>
    </xf>
    <xf numFmtId="4" fontId="3" fillId="0" borderId="25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12" fillId="0" borderId="8" xfId="0" applyNumberFormat="1" applyFont="1" applyFill="1" applyBorder="1"/>
    <xf numFmtId="4" fontId="2" fillId="0" borderId="34" xfId="0" applyNumberFormat="1" applyFont="1" applyFill="1" applyBorder="1" applyAlignment="1">
      <alignment horizontal="right"/>
    </xf>
    <xf numFmtId="0" fontId="11" fillId="0" borderId="0" xfId="0" applyFont="1" applyFill="1"/>
    <xf numFmtId="4" fontId="11" fillId="0" borderId="0" xfId="0" applyNumberFormat="1" applyFont="1" applyFill="1"/>
    <xf numFmtId="4" fontId="11" fillId="0" borderId="0" xfId="0" applyNumberFormat="1" applyFont="1" applyFill="1" applyAlignment="1">
      <alignment horizontal="right"/>
    </xf>
    <xf numFmtId="0" fontId="3" fillId="0" borderId="14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7" fillId="0" borderId="13" xfId="0" applyFont="1" applyFill="1" applyBorder="1"/>
    <xf numFmtId="0" fontId="8" fillId="0" borderId="13" xfId="1" applyFont="1" applyFill="1" applyBorder="1" applyAlignment="1">
      <alignment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4" fontId="12" fillId="0" borderId="21" xfId="0" applyNumberFormat="1" applyFont="1" applyFill="1" applyBorder="1" applyAlignment="1">
      <alignment horizontal="right"/>
    </xf>
    <xf numFmtId="4" fontId="3" fillId="0" borderId="25" xfId="0" applyNumberFormat="1" applyFont="1" applyBorder="1" applyAlignment="1">
      <alignment vertical="center" wrapText="1"/>
    </xf>
    <xf numFmtId="4" fontId="3" fillId="0" borderId="0" xfId="0" applyNumberFormat="1" applyFont="1" applyFill="1" applyBorder="1" applyAlignment="1"/>
    <xf numFmtId="4" fontId="3" fillId="0" borderId="23" xfId="0" applyNumberFormat="1" applyFont="1" applyFill="1" applyBorder="1" applyAlignment="1"/>
    <xf numFmtId="4" fontId="3" fillId="0" borderId="24" xfId="0" applyNumberFormat="1" applyFont="1" applyFill="1" applyBorder="1" applyAlignment="1"/>
    <xf numFmtId="4" fontId="3" fillId="0" borderId="11" xfId="0" applyNumberFormat="1" applyFont="1" applyFill="1" applyBorder="1" applyAlignment="1"/>
    <xf numFmtId="4" fontId="3" fillId="0" borderId="25" xfId="0" applyNumberFormat="1" applyFont="1" applyFill="1" applyBorder="1" applyAlignment="1"/>
    <xf numFmtId="4" fontId="2" fillId="0" borderId="6" xfId="0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9" fillId="0" borderId="0" xfId="0" applyFont="1" applyFill="1"/>
    <xf numFmtId="4" fontId="5" fillId="0" borderId="5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2" fillId="0" borderId="33" xfId="0" applyNumberFormat="1" applyFont="1" applyFill="1" applyBorder="1" applyAlignment="1">
      <alignment vertical="center"/>
    </xf>
    <xf numFmtId="4" fontId="12" fillId="0" borderId="31" xfId="0" applyNumberFormat="1" applyFont="1" applyFill="1" applyBorder="1"/>
    <xf numFmtId="4" fontId="5" fillId="0" borderId="25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13" xfId="0" applyFont="1" applyFill="1" applyBorder="1" applyAlignment="1">
      <alignment wrapText="1"/>
    </xf>
    <xf numFmtId="4" fontId="5" fillId="0" borderId="11" xfId="0" applyNumberFormat="1" applyFont="1" applyFill="1" applyBorder="1" applyAlignment="1">
      <alignment horizontal="right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4" fontId="5" fillId="0" borderId="8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2" fillId="0" borderId="0" xfId="0" applyFont="1" applyFill="1"/>
    <xf numFmtId="4" fontId="3" fillId="0" borderId="37" xfId="0" applyNumberFormat="1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9" fillId="0" borderId="0" xfId="0" applyFont="1" applyBorder="1"/>
    <xf numFmtId="0" fontId="9" fillId="0" borderId="0" xfId="0" applyFont="1"/>
    <xf numFmtId="0" fontId="3" fillId="0" borderId="27" xfId="0" applyFont="1" applyFill="1" applyBorder="1" applyAlignment="1">
      <alignment wrapText="1"/>
    </xf>
    <xf numFmtId="4" fontId="3" fillId="0" borderId="28" xfId="0" applyNumberFormat="1" applyFont="1" applyFill="1" applyBorder="1"/>
    <xf numFmtId="4" fontId="3" fillId="0" borderId="29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wrapText="1"/>
    </xf>
    <xf numFmtId="4" fontId="3" fillId="0" borderId="15" xfId="0" applyNumberFormat="1" applyFont="1" applyFill="1" applyBorder="1" applyAlignment="1">
      <alignment wrapText="1"/>
    </xf>
    <xf numFmtId="4" fontId="3" fillId="0" borderId="32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wrapText="1"/>
    </xf>
    <xf numFmtId="4" fontId="5" fillId="0" borderId="8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horizontal="right"/>
    </xf>
    <xf numFmtId="4" fontId="3" fillId="0" borderId="28" xfId="0" applyNumberFormat="1" applyFont="1" applyFill="1" applyBorder="1" applyAlignment="1">
      <alignment wrapText="1"/>
    </xf>
    <xf numFmtId="0" fontId="5" fillId="0" borderId="36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/>
    <xf numFmtId="4" fontId="5" fillId="0" borderId="39" xfId="0" applyNumberFormat="1" applyFont="1" applyFill="1" applyBorder="1" applyAlignment="1">
      <alignment horizontal="right"/>
    </xf>
    <xf numFmtId="4" fontId="5" fillId="0" borderId="8" xfId="0" applyNumberFormat="1" applyFont="1" applyFill="1" applyBorder="1"/>
    <xf numFmtId="0" fontId="3" fillId="0" borderId="36" xfId="0" applyFont="1" applyFill="1" applyBorder="1" applyAlignment="1">
      <alignment wrapText="1"/>
    </xf>
    <xf numFmtId="4" fontId="3" fillId="0" borderId="38" xfId="0" applyNumberFormat="1" applyFont="1" applyFill="1" applyBorder="1" applyAlignment="1">
      <alignment wrapText="1"/>
    </xf>
    <xf numFmtId="4" fontId="3" fillId="0" borderId="39" xfId="0" applyNumberFormat="1" applyFont="1" applyFill="1" applyBorder="1" applyAlignment="1">
      <alignment horizontal="right"/>
    </xf>
    <xf numFmtId="4" fontId="5" fillId="0" borderId="24" xfId="0" applyNumberFormat="1" applyFont="1" applyFill="1" applyBorder="1" applyAlignment="1">
      <alignment horizontal="right"/>
    </xf>
    <xf numFmtId="0" fontId="9" fillId="0" borderId="26" xfId="0" applyFont="1" applyFill="1" applyBorder="1" applyAlignment="1">
      <alignment horizontal="left" vertical="center" wrapText="1"/>
    </xf>
    <xf numFmtId="4" fontId="9" fillId="0" borderId="23" xfId="0" applyNumberFormat="1" applyFont="1" applyFill="1" applyBorder="1"/>
    <xf numFmtId="4" fontId="9" fillId="0" borderId="24" xfId="0" applyNumberFormat="1" applyFont="1" applyFill="1" applyBorder="1" applyAlignment="1">
      <alignment horizontal="right"/>
    </xf>
    <xf numFmtId="0" fontId="9" fillId="0" borderId="40" xfId="0" applyFont="1" applyFill="1" applyBorder="1" applyAlignment="1">
      <alignment horizontal="left" vertical="center" wrapText="1"/>
    </xf>
    <xf numFmtId="4" fontId="9" fillId="0" borderId="37" xfId="0" applyNumberFormat="1" applyFont="1" applyFill="1" applyBorder="1"/>
    <xf numFmtId="4" fontId="9" fillId="0" borderId="41" xfId="0" applyNumberFormat="1" applyFont="1" applyFill="1" applyBorder="1" applyAlignment="1">
      <alignment horizontal="right"/>
    </xf>
    <xf numFmtId="4" fontId="3" fillId="0" borderId="28" xfId="0" applyNumberFormat="1" applyFont="1" applyFill="1" applyBorder="1" applyAlignment="1">
      <alignment horizontal="right" wrapText="1"/>
    </xf>
    <xf numFmtId="0" fontId="5" fillId="0" borderId="14" xfId="0" applyFont="1" applyFill="1" applyBorder="1" applyAlignment="1">
      <alignment wrapText="1"/>
    </xf>
    <xf numFmtId="4" fontId="5" fillId="0" borderId="15" xfId="0" applyNumberFormat="1" applyFont="1" applyFill="1" applyBorder="1" applyAlignment="1">
      <alignment horizontal="right" wrapText="1"/>
    </xf>
    <xf numFmtId="4" fontId="5" fillId="0" borderId="32" xfId="0" applyNumberFormat="1" applyFont="1" applyFill="1" applyBorder="1" applyAlignment="1">
      <alignment horizontal="right"/>
    </xf>
    <xf numFmtId="0" fontId="5" fillId="0" borderId="26" xfId="0" applyFont="1" applyFill="1" applyBorder="1" applyAlignment="1">
      <alignment wrapText="1"/>
    </xf>
    <xf numFmtId="4" fontId="5" fillId="0" borderId="23" xfId="0" applyNumberFormat="1" applyFont="1" applyFill="1" applyBorder="1" applyAlignment="1">
      <alignment horizontal="right" wrapText="1"/>
    </xf>
    <xf numFmtId="0" fontId="3" fillId="0" borderId="40" xfId="0" applyFont="1" applyFill="1" applyBorder="1" applyAlignment="1">
      <alignment wrapText="1"/>
    </xf>
    <xf numFmtId="4" fontId="3" fillId="0" borderId="37" xfId="0" applyNumberFormat="1" applyFont="1" applyFill="1" applyBorder="1" applyAlignment="1">
      <alignment horizontal="right" wrapText="1"/>
    </xf>
    <xf numFmtId="4" fontId="3" fillId="0" borderId="41" xfId="0" applyNumberFormat="1" applyFont="1" applyFill="1" applyBorder="1" applyAlignment="1">
      <alignment horizontal="right"/>
    </xf>
    <xf numFmtId="0" fontId="9" fillId="0" borderId="26" xfId="0" applyFont="1" applyFill="1" applyBorder="1" applyAlignment="1">
      <alignment wrapText="1"/>
    </xf>
    <xf numFmtId="4" fontId="9" fillId="0" borderId="23" xfId="0" applyNumberFormat="1" applyFont="1" applyFill="1" applyBorder="1" applyAlignment="1">
      <alignment horizontal="right" wrapText="1"/>
    </xf>
    <xf numFmtId="0" fontId="9" fillId="0" borderId="40" xfId="0" applyFont="1" applyFill="1" applyBorder="1" applyAlignment="1">
      <alignment wrapText="1"/>
    </xf>
    <xf numFmtId="4" fontId="9" fillId="0" borderId="37" xfId="0" applyNumberFormat="1" applyFont="1" applyFill="1" applyBorder="1" applyAlignment="1">
      <alignment horizontal="right" wrapText="1"/>
    </xf>
    <xf numFmtId="4" fontId="3" fillId="0" borderId="29" xfId="0" applyNumberFormat="1" applyFont="1" applyFill="1" applyBorder="1" applyAlignment="1"/>
    <xf numFmtId="0" fontId="5" fillId="0" borderId="14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/>
    <xf numFmtId="4" fontId="3" fillId="0" borderId="28" xfId="0" applyNumberFormat="1" applyFont="1" applyFill="1" applyBorder="1" applyAlignment="1"/>
    <xf numFmtId="4" fontId="3" fillId="0" borderId="32" xfId="0" applyNumberFormat="1" applyFont="1" applyFill="1" applyBorder="1" applyAlignment="1"/>
    <xf numFmtId="4" fontId="5" fillId="0" borderId="8" xfId="0" applyNumberFormat="1" applyFont="1" applyFill="1" applyBorder="1" applyAlignment="1">
      <alignment horizontal="right" wrapText="1"/>
    </xf>
    <xf numFmtId="4" fontId="5" fillId="0" borderId="23" xfId="0" applyNumberFormat="1" applyFont="1" applyFill="1" applyBorder="1" applyAlignment="1">
      <alignment wrapText="1"/>
    </xf>
    <xf numFmtId="4" fontId="5" fillId="0" borderId="38" xfId="0" applyNumberFormat="1" applyFont="1" applyFill="1" applyBorder="1" applyAlignment="1">
      <alignment horizontal="right"/>
    </xf>
    <xf numFmtId="4" fontId="9" fillId="0" borderId="23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14" fillId="0" borderId="4" xfId="0" applyFont="1" applyBorder="1" applyAlignment="1">
      <alignment horizontal="left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25" xfId="0" applyNumberFormat="1" applyFont="1" applyFill="1" applyBorder="1" applyAlignment="1">
      <alignment horizontal="right" vertical="center" wrapText="1"/>
    </xf>
    <xf numFmtId="4" fontId="3" fillId="2" borderId="25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5" fillId="0" borderId="5" xfId="0" applyNumberFormat="1" applyFont="1" applyFill="1" applyBorder="1" applyAlignment="1">
      <alignment horizontal="right"/>
    </xf>
    <xf numFmtId="4" fontId="9" fillId="0" borderId="7" xfId="0" applyNumberFormat="1" applyFont="1" applyFill="1" applyBorder="1"/>
    <xf numFmtId="4" fontId="5" fillId="0" borderId="33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left" wrapText="1"/>
    </xf>
    <xf numFmtId="4" fontId="9" fillId="0" borderId="5" xfId="0" applyNumberFormat="1" applyFont="1" applyFill="1" applyBorder="1"/>
    <xf numFmtId="4" fontId="9" fillId="0" borderId="5" xfId="0" applyNumberFormat="1" applyFont="1" applyFill="1" applyBorder="1" applyAlignment="1">
      <alignment horizontal="right"/>
    </xf>
    <xf numFmtId="4" fontId="9" fillId="0" borderId="36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left" wrapText="1"/>
    </xf>
    <xf numFmtId="164" fontId="5" fillId="0" borderId="6" xfId="0" applyNumberFormat="1" applyFont="1" applyFill="1" applyBorder="1" applyAlignment="1">
      <alignment horizontal="right"/>
    </xf>
    <xf numFmtId="164" fontId="5" fillId="0" borderId="33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right" wrapText="1"/>
    </xf>
    <xf numFmtId="4" fontId="5" fillId="0" borderId="33" xfId="0" applyNumberFormat="1" applyFont="1" applyFill="1" applyBorder="1" applyAlignment="1">
      <alignment vertical="center" wrapText="1"/>
    </xf>
    <xf numFmtId="4" fontId="9" fillId="0" borderId="31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4" fontId="11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wrapText="1"/>
    </xf>
    <xf numFmtId="4" fontId="2" fillId="0" borderId="5" xfId="0" applyNumberFormat="1" applyFont="1" applyFill="1" applyBorder="1" applyAlignment="1">
      <alignment horizontal="right"/>
    </xf>
    <xf numFmtId="0" fontId="0" fillId="0" borderId="18" xfId="0" applyBorder="1" applyAlignment="1"/>
    <xf numFmtId="0" fontId="12" fillId="0" borderId="18" xfId="0" applyFont="1" applyBorder="1" applyAlignment="1">
      <alignment horizontal="right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wrapText="1"/>
    </xf>
    <xf numFmtId="0" fontId="9" fillId="0" borderId="18" xfId="0" applyFont="1" applyBorder="1" applyAlignment="1">
      <alignment wrapText="1"/>
    </xf>
    <xf numFmtId="0" fontId="6" fillId="0" borderId="2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tabSelected="1" zoomScale="90" zoomScaleNormal="90" workbookViewId="0">
      <pane xSplit="1" ySplit="11" topLeftCell="B76" activePane="bottomRight" state="frozen"/>
      <selection activeCell="C68" sqref="C68"/>
      <selection pane="topRight" activeCell="C68" sqref="C68"/>
      <selection pane="bottomLeft" activeCell="C68" sqref="C68"/>
      <selection pane="bottomRight" activeCell="D99" sqref="D99"/>
    </sheetView>
  </sheetViews>
  <sheetFormatPr defaultRowHeight="12.75"/>
  <cols>
    <col min="1" max="1" width="71.5703125" style="17" customWidth="1"/>
    <col min="2" max="2" width="19.42578125" style="41" customWidth="1"/>
    <col min="3" max="3" width="24.5703125" style="24" customWidth="1"/>
    <col min="4" max="4" width="21.28515625" style="17" customWidth="1"/>
    <col min="5" max="5" width="38" style="17" customWidth="1"/>
    <col min="6" max="7" width="9.140625" style="17"/>
    <col min="8" max="8" width="9.7109375" style="17" bestFit="1" customWidth="1"/>
    <col min="9" max="16384" width="9.140625" style="17"/>
  </cols>
  <sheetData>
    <row r="1" spans="1:4" ht="15.75">
      <c r="A1" s="221" t="s">
        <v>116</v>
      </c>
      <c r="B1" s="221"/>
      <c r="C1" s="221"/>
      <c r="D1" s="13"/>
    </row>
    <row r="2" spans="1:4" ht="15.75">
      <c r="A2" s="221" t="s">
        <v>14</v>
      </c>
      <c r="B2" s="221"/>
      <c r="C2" s="221"/>
      <c r="D2" s="13"/>
    </row>
    <row r="3" spans="1:4" ht="38.25" customHeight="1">
      <c r="A3" s="222" t="s">
        <v>110</v>
      </c>
      <c r="B3" s="222"/>
      <c r="C3" s="222"/>
      <c r="D3" s="13"/>
    </row>
    <row r="4" spans="1:4" ht="15.75">
      <c r="A4" s="221"/>
      <c r="B4" s="221"/>
      <c r="C4" s="221"/>
      <c r="D4" s="13"/>
    </row>
    <row r="5" spans="1:4" ht="15.75">
      <c r="A5" s="221" t="s">
        <v>0</v>
      </c>
      <c r="B5" s="221"/>
      <c r="C5" s="221"/>
      <c r="D5" s="13"/>
    </row>
    <row r="6" spans="1:4" ht="15.75">
      <c r="A6" s="221" t="s">
        <v>100</v>
      </c>
      <c r="B6" s="221"/>
      <c r="C6" s="221"/>
      <c r="D6" s="13"/>
    </row>
    <row r="7" spans="1:4">
      <c r="A7" s="15"/>
      <c r="B7" s="23"/>
      <c r="D7" s="15"/>
    </row>
    <row r="8" spans="1:4" ht="13.5" thickBot="1">
      <c r="A8" s="25"/>
      <c r="B8" s="26"/>
      <c r="C8" s="27"/>
      <c r="D8" s="16"/>
    </row>
    <row r="9" spans="1:4" ht="18.75" thickBot="1">
      <c r="A9" s="204" t="s">
        <v>1</v>
      </c>
      <c r="B9" s="205"/>
      <c r="C9" s="206"/>
    </row>
    <row r="10" spans="1:4" s="22" customFormat="1" ht="13.5" customHeight="1">
      <c r="A10" s="213" t="s">
        <v>111</v>
      </c>
      <c r="B10" s="215" t="s">
        <v>3</v>
      </c>
      <c r="C10" s="217" t="s">
        <v>4</v>
      </c>
    </row>
    <row r="11" spans="1:4" s="22" customFormat="1" ht="26.25" customHeight="1" thickBot="1">
      <c r="A11" s="214"/>
      <c r="B11" s="216"/>
      <c r="C11" s="218"/>
    </row>
    <row r="12" spans="1:4" s="94" customFormat="1" ht="23.25" customHeight="1" thickBot="1">
      <c r="A12" s="36" t="s">
        <v>112</v>
      </c>
      <c r="B12" s="77">
        <f>SUM(B13:B15)</f>
        <v>5213875.17</v>
      </c>
      <c r="C12" s="103">
        <f>SUM(C13:C15)</f>
        <v>5104984.66</v>
      </c>
    </row>
    <row r="13" spans="1:4" ht="14.25">
      <c r="A13" s="30" t="s">
        <v>124</v>
      </c>
      <c r="B13" s="31">
        <v>2654442.67</v>
      </c>
      <c r="C13" s="32">
        <v>2588944.2000000002</v>
      </c>
    </row>
    <row r="14" spans="1:4" ht="14.25">
      <c r="A14" s="33" t="s">
        <v>125</v>
      </c>
      <c r="B14" s="34">
        <v>910700.37</v>
      </c>
      <c r="C14" s="35">
        <v>880668.47</v>
      </c>
    </row>
    <row r="15" spans="1:4" ht="15" thickBot="1">
      <c r="A15" s="33" t="s">
        <v>34</v>
      </c>
      <c r="B15" s="34">
        <v>1648732.13</v>
      </c>
      <c r="C15" s="35">
        <v>1635371.99</v>
      </c>
    </row>
    <row r="16" spans="1:4" ht="23.25" customHeight="1" thickBot="1">
      <c r="A16" s="36" t="s">
        <v>131</v>
      </c>
      <c r="B16" s="37">
        <f>B17</f>
        <v>40536.730000000003</v>
      </c>
      <c r="C16" s="38">
        <f>C17</f>
        <v>32716.73</v>
      </c>
    </row>
    <row r="17" spans="1:8" ht="15" thickBot="1">
      <c r="A17" s="39" t="s">
        <v>126</v>
      </c>
      <c r="B17" s="31">
        <v>40536.730000000003</v>
      </c>
      <c r="C17" s="32">
        <v>32716.73</v>
      </c>
    </row>
    <row r="18" spans="1:8" s="22" customFormat="1" ht="25.5" customHeight="1" thickBot="1">
      <c r="A18" s="40" t="s">
        <v>113</v>
      </c>
      <c r="B18" s="28">
        <f>B12+B16</f>
        <v>5254411.9000000004</v>
      </c>
      <c r="C18" s="29">
        <f>C12+C16</f>
        <v>5137701.3900000006</v>
      </c>
      <c r="E18" s="106"/>
      <c r="H18" s="106"/>
    </row>
    <row r="19" spans="1:8" s="22" customFormat="1" ht="25.5" customHeight="1" thickBot="1">
      <c r="A19" s="40" t="s">
        <v>13</v>
      </c>
      <c r="B19" s="219">
        <f>B18-C18</f>
        <v>116710.50999999978</v>
      </c>
      <c r="C19" s="220"/>
      <c r="E19" s="106"/>
    </row>
    <row r="20" spans="1:8" ht="18.75" thickBot="1">
      <c r="A20" s="204" t="s">
        <v>5</v>
      </c>
      <c r="B20" s="205"/>
      <c r="C20" s="206"/>
      <c r="D20" s="18"/>
      <c r="E20" s="44"/>
      <c r="F20" s="45"/>
    </row>
    <row r="21" spans="1:8" s="94" customFormat="1" ht="74.25" customHeight="1" thickBot="1">
      <c r="A21" s="91" t="s">
        <v>6</v>
      </c>
      <c r="B21" s="77"/>
      <c r="C21" s="78" t="s">
        <v>142</v>
      </c>
    </row>
    <row r="22" spans="1:8" ht="18.75" thickBot="1">
      <c r="A22" s="207" t="s">
        <v>115</v>
      </c>
      <c r="B22" s="208"/>
      <c r="C22" s="209"/>
    </row>
    <row r="23" spans="1:8" ht="25.5">
      <c r="A23" s="47" t="s">
        <v>20</v>
      </c>
      <c r="B23" s="48"/>
      <c r="C23" s="49">
        <v>170422.36999999997</v>
      </c>
    </row>
    <row r="24" spans="1:8">
      <c r="A24" s="50" t="s">
        <v>19</v>
      </c>
      <c r="B24" s="51"/>
      <c r="C24" s="52">
        <v>66879.149999999994</v>
      </c>
    </row>
    <row r="25" spans="1:8">
      <c r="A25" s="50" t="s">
        <v>133</v>
      </c>
      <c r="B25" s="51"/>
      <c r="C25" s="52">
        <v>502663.00576327788</v>
      </c>
    </row>
    <row r="26" spans="1:8" ht="26.25" thickBot="1">
      <c r="A26" s="115" t="s">
        <v>134</v>
      </c>
      <c r="B26" s="116"/>
      <c r="C26" s="117">
        <v>122045.75</v>
      </c>
    </row>
    <row r="27" spans="1:8" s="100" customFormat="1" ht="30.75" thickBot="1">
      <c r="A27" s="121" t="s">
        <v>21</v>
      </c>
      <c r="B27" s="122"/>
      <c r="C27" s="123">
        <f>SUM(C28:C33)</f>
        <v>916946.45</v>
      </c>
    </row>
    <row r="28" spans="1:8">
      <c r="A28" s="118" t="s">
        <v>32</v>
      </c>
      <c r="B28" s="119"/>
      <c r="C28" s="120">
        <v>112299.08000000002</v>
      </c>
    </row>
    <row r="29" spans="1:8">
      <c r="A29" s="53" t="s">
        <v>30</v>
      </c>
      <c r="B29" s="54"/>
      <c r="C29" s="52">
        <v>1818.17</v>
      </c>
    </row>
    <row r="30" spans="1:8">
      <c r="A30" s="53" t="s">
        <v>29</v>
      </c>
      <c r="B30" s="54"/>
      <c r="C30" s="52">
        <f>72000</f>
        <v>72000</v>
      </c>
    </row>
    <row r="31" spans="1:8">
      <c r="A31" s="53" t="s">
        <v>31</v>
      </c>
      <c r="B31" s="54"/>
      <c r="C31" s="52">
        <v>4500</v>
      </c>
    </row>
    <row r="32" spans="1:8">
      <c r="A32" s="53" t="s">
        <v>28</v>
      </c>
      <c r="B32" s="54"/>
      <c r="C32" s="52">
        <v>679029.2</v>
      </c>
    </row>
    <row r="33" spans="1:6" ht="13.5" thickBot="1">
      <c r="A33" s="115" t="s">
        <v>26</v>
      </c>
      <c r="B33" s="124"/>
      <c r="C33" s="117">
        <v>47300</v>
      </c>
    </row>
    <row r="34" spans="1:6" s="100" customFormat="1" ht="30.75" thickBot="1">
      <c r="A34" s="121" t="s">
        <v>22</v>
      </c>
      <c r="B34" s="122"/>
      <c r="C34" s="123">
        <f>SUM(C35:C35)</f>
        <v>2973.8</v>
      </c>
    </row>
    <row r="35" spans="1:6" ht="15" customHeight="1" thickBot="1">
      <c r="A35" s="129" t="s">
        <v>25</v>
      </c>
      <c r="B35" s="130"/>
      <c r="C35" s="131">
        <f>5484.84-2511.04</f>
        <v>2973.8</v>
      </c>
    </row>
    <row r="36" spans="1:6" s="100" customFormat="1" ht="28.5">
      <c r="A36" s="133" t="s">
        <v>33</v>
      </c>
      <c r="B36" s="134"/>
      <c r="C36" s="135">
        <v>167858.4</v>
      </c>
    </row>
    <row r="37" spans="1:6" s="100" customFormat="1" ht="15.75" thickBot="1">
      <c r="A37" s="136" t="s">
        <v>39</v>
      </c>
      <c r="B37" s="137"/>
      <c r="C37" s="138">
        <v>410373.99</v>
      </c>
    </row>
    <row r="38" spans="1:6" s="100" customFormat="1" ht="15.75" thickBot="1">
      <c r="A38" s="91" t="s">
        <v>27</v>
      </c>
      <c r="B38" s="128"/>
      <c r="C38" s="123">
        <v>1635051</v>
      </c>
    </row>
    <row r="39" spans="1:6" s="100" customFormat="1" ht="15.75" thickBot="1">
      <c r="A39" s="125" t="s">
        <v>24</v>
      </c>
      <c r="B39" s="126"/>
      <c r="C39" s="127">
        <v>17666.82</v>
      </c>
    </row>
    <row r="40" spans="1:6" s="22" customFormat="1" ht="48" thickBot="1">
      <c r="A40" s="46" t="s">
        <v>117</v>
      </c>
      <c r="B40" s="62"/>
      <c r="C40" s="56">
        <f>C23+C24+C25+C26+C27+C34+C36+C37+C38+C39</f>
        <v>4012880.7357632774</v>
      </c>
    </row>
    <row r="41" spans="1:6" ht="27.75" customHeight="1" thickBot="1">
      <c r="A41" s="210" t="s">
        <v>114</v>
      </c>
      <c r="B41" s="211"/>
      <c r="C41" s="212"/>
      <c r="D41" s="18"/>
      <c r="E41" s="44"/>
      <c r="F41" s="45"/>
    </row>
    <row r="42" spans="1:6" s="94" customFormat="1" ht="32.25" customHeight="1" thickBot="1">
      <c r="A42" s="91" t="s">
        <v>15</v>
      </c>
      <c r="B42" s="107"/>
      <c r="C42" s="92">
        <f>SUM(C43:C54)</f>
        <v>724409.61</v>
      </c>
      <c r="D42" s="18"/>
      <c r="E42" s="57"/>
      <c r="F42" s="93"/>
    </row>
    <row r="43" spans="1:6" ht="15" customHeight="1">
      <c r="A43" s="67" t="s">
        <v>106</v>
      </c>
      <c r="B43" s="58"/>
      <c r="C43" s="59">
        <v>8158.94</v>
      </c>
      <c r="D43" s="19"/>
      <c r="E43" s="45"/>
      <c r="F43" s="45"/>
    </row>
    <row r="44" spans="1:6" ht="15" customHeight="1">
      <c r="A44" s="61" t="s">
        <v>32</v>
      </c>
      <c r="B44" s="60"/>
      <c r="C44" s="35">
        <v>39870.6</v>
      </c>
      <c r="D44" s="19"/>
      <c r="E44" s="45"/>
      <c r="F44" s="1"/>
    </row>
    <row r="45" spans="1:6" ht="15" customHeight="1">
      <c r="A45" s="61" t="s">
        <v>8</v>
      </c>
      <c r="B45" s="60"/>
      <c r="C45" s="35">
        <v>227732.22</v>
      </c>
      <c r="D45" s="19"/>
      <c r="E45" s="45"/>
      <c r="F45" s="1"/>
    </row>
    <row r="46" spans="1:6" ht="15" customHeight="1">
      <c r="A46" s="61" t="s">
        <v>107</v>
      </c>
      <c r="B46" s="60"/>
      <c r="C46" s="35">
        <v>7380</v>
      </c>
      <c r="D46" s="19"/>
      <c r="E46" s="45"/>
      <c r="F46" s="1"/>
    </row>
    <row r="47" spans="1:6" ht="15" customHeight="1">
      <c r="A47" s="61" t="s">
        <v>108</v>
      </c>
      <c r="B47" s="60"/>
      <c r="C47" s="35">
        <v>1935</v>
      </c>
      <c r="D47" s="19"/>
      <c r="E47" s="45"/>
      <c r="F47" s="1"/>
    </row>
    <row r="48" spans="1:6" ht="15" customHeight="1">
      <c r="A48" s="61" t="s">
        <v>42</v>
      </c>
      <c r="B48" s="60"/>
      <c r="C48" s="35">
        <v>47553</v>
      </c>
      <c r="D48" s="19"/>
      <c r="E48" s="45"/>
      <c r="F48" s="1"/>
    </row>
    <row r="49" spans="1:6" ht="15" customHeight="1">
      <c r="A49" s="61" t="s">
        <v>109</v>
      </c>
      <c r="B49" s="60"/>
      <c r="C49" s="35">
        <v>86463.27</v>
      </c>
      <c r="D49" s="19"/>
      <c r="E49" s="45"/>
      <c r="F49" s="1"/>
    </row>
    <row r="50" spans="1:6" ht="15" customHeight="1">
      <c r="A50" s="61" t="s">
        <v>41</v>
      </c>
      <c r="B50" s="60"/>
      <c r="C50" s="35">
        <v>8400</v>
      </c>
      <c r="D50" s="19"/>
      <c r="E50" s="45"/>
      <c r="F50" s="1"/>
    </row>
    <row r="51" spans="1:6" ht="15" customHeight="1">
      <c r="A51" s="61" t="s">
        <v>7</v>
      </c>
      <c r="B51" s="60"/>
      <c r="C51" s="35">
        <v>89535.39</v>
      </c>
      <c r="D51" s="19"/>
      <c r="E51" s="45"/>
      <c r="F51" s="1"/>
    </row>
    <row r="52" spans="1:6" ht="15" customHeight="1">
      <c r="A52" s="61" t="s">
        <v>24</v>
      </c>
      <c r="B52" s="60"/>
      <c r="C52" s="35">
        <v>16929.75</v>
      </c>
      <c r="D52" s="19"/>
      <c r="E52" s="45"/>
      <c r="F52" s="1"/>
    </row>
    <row r="53" spans="1:6" ht="14.25">
      <c r="A53" s="61" t="s">
        <v>39</v>
      </c>
      <c r="B53" s="60"/>
      <c r="C53" s="35">
        <v>136791.32999999999</v>
      </c>
      <c r="D53" s="19"/>
      <c r="E53" s="45"/>
      <c r="F53" s="2"/>
    </row>
    <row r="54" spans="1:6" ht="26.25" thickBot="1">
      <c r="A54" s="61" t="s">
        <v>40</v>
      </c>
      <c r="B54" s="60"/>
      <c r="C54" s="35">
        <v>53660.11</v>
      </c>
      <c r="D54" s="19"/>
      <c r="E54" s="45"/>
      <c r="F54" s="2"/>
    </row>
    <row r="55" spans="1:6" s="94" customFormat="1" ht="32.25" customHeight="1" thickBot="1">
      <c r="A55" s="91" t="s">
        <v>17</v>
      </c>
      <c r="B55" s="107"/>
      <c r="C55" s="96">
        <f>SUM(C56:C92)</f>
        <v>228737.36</v>
      </c>
      <c r="D55" s="18"/>
      <c r="E55" s="93"/>
      <c r="F55" s="93"/>
    </row>
    <row r="56" spans="1:6" ht="14.25">
      <c r="A56" s="61" t="s">
        <v>94</v>
      </c>
      <c r="B56" s="60"/>
      <c r="C56" s="59">
        <v>51610</v>
      </c>
      <c r="D56" s="19"/>
      <c r="E56" s="45"/>
      <c r="F56" s="2"/>
    </row>
    <row r="57" spans="1:6" ht="14.25">
      <c r="A57" s="61" t="s">
        <v>45</v>
      </c>
      <c r="B57" s="60"/>
      <c r="C57" s="35">
        <v>50274</v>
      </c>
      <c r="D57" s="19"/>
      <c r="E57" s="45"/>
      <c r="F57" s="2"/>
    </row>
    <row r="58" spans="1:6" ht="14.25">
      <c r="A58" s="61" t="s">
        <v>47</v>
      </c>
      <c r="B58" s="60"/>
      <c r="C58" s="35">
        <v>1652</v>
      </c>
      <c r="D58" s="19"/>
      <c r="E58" s="45"/>
      <c r="F58" s="2"/>
    </row>
    <row r="59" spans="1:6" ht="14.25">
      <c r="A59" s="61" t="s">
        <v>48</v>
      </c>
      <c r="B59" s="60"/>
      <c r="C59" s="35">
        <v>134</v>
      </c>
      <c r="D59" s="19"/>
      <c r="E59" s="45"/>
      <c r="F59" s="2"/>
    </row>
    <row r="60" spans="1:6" ht="14.25">
      <c r="A60" s="61" t="s">
        <v>50</v>
      </c>
      <c r="B60" s="60"/>
      <c r="C60" s="35">
        <v>918</v>
      </c>
      <c r="D60" s="19"/>
      <c r="E60" s="45"/>
      <c r="F60" s="2"/>
    </row>
    <row r="61" spans="1:6" ht="14.25">
      <c r="A61" s="61" t="s">
        <v>54</v>
      </c>
      <c r="B61" s="60"/>
      <c r="C61" s="35">
        <v>312</v>
      </c>
      <c r="D61" s="19"/>
      <c r="E61" s="45"/>
      <c r="F61" s="2"/>
    </row>
    <row r="62" spans="1:6" ht="14.25">
      <c r="A62" s="61" t="s">
        <v>55</v>
      </c>
      <c r="B62" s="60"/>
      <c r="C62" s="35">
        <v>451</v>
      </c>
      <c r="D62" s="19"/>
      <c r="E62" s="45"/>
      <c r="F62" s="2"/>
    </row>
    <row r="63" spans="1:6" ht="14.25">
      <c r="A63" s="61" t="s">
        <v>56</v>
      </c>
      <c r="B63" s="60"/>
      <c r="C63" s="35">
        <v>1900</v>
      </c>
      <c r="D63" s="19"/>
      <c r="E63" s="45"/>
      <c r="F63" s="2"/>
    </row>
    <row r="64" spans="1:6" ht="14.25">
      <c r="A64" s="61" t="s">
        <v>57</v>
      </c>
      <c r="B64" s="60"/>
      <c r="C64" s="35">
        <v>455</v>
      </c>
      <c r="D64" s="19"/>
      <c r="E64" s="45"/>
      <c r="F64" s="2"/>
    </row>
    <row r="65" spans="1:6" ht="14.25">
      <c r="A65" s="61" t="s">
        <v>58</v>
      </c>
      <c r="B65" s="60"/>
      <c r="C65" s="35">
        <v>306</v>
      </c>
      <c r="D65" s="19"/>
      <c r="E65" s="45"/>
      <c r="F65" s="2"/>
    </row>
    <row r="66" spans="1:6" ht="14.25">
      <c r="A66" s="61" t="s">
        <v>59</v>
      </c>
      <c r="B66" s="60"/>
      <c r="C66" s="35">
        <v>491</v>
      </c>
      <c r="D66" s="19"/>
      <c r="E66" s="45"/>
      <c r="F66" s="2"/>
    </row>
    <row r="67" spans="1:6" ht="14.25">
      <c r="A67" s="61" t="s">
        <v>123</v>
      </c>
      <c r="B67" s="60"/>
      <c r="C67" s="35">
        <v>3500</v>
      </c>
      <c r="D67" s="19"/>
      <c r="E67" s="45"/>
      <c r="F67" s="2"/>
    </row>
    <row r="68" spans="1:6" ht="14.25">
      <c r="A68" s="61" t="s">
        <v>95</v>
      </c>
      <c r="B68" s="60"/>
      <c r="C68" s="35">
        <v>25414</v>
      </c>
      <c r="D68" s="19"/>
      <c r="E68" s="45"/>
      <c r="F68" s="2"/>
    </row>
    <row r="69" spans="1:6" ht="14.25">
      <c r="A69" s="61" t="s">
        <v>61</v>
      </c>
      <c r="B69" s="60"/>
      <c r="C69" s="35">
        <v>7000</v>
      </c>
      <c r="D69" s="19"/>
      <c r="E69" s="45"/>
      <c r="F69" s="2"/>
    </row>
    <row r="70" spans="1:6" ht="14.25">
      <c r="A70" s="61" t="s">
        <v>62</v>
      </c>
      <c r="B70" s="60"/>
      <c r="C70" s="35">
        <v>912</v>
      </c>
      <c r="D70" s="19"/>
      <c r="E70" s="45"/>
      <c r="F70" s="2"/>
    </row>
    <row r="71" spans="1:6" ht="14.25">
      <c r="A71" s="61" t="s">
        <v>63</v>
      </c>
      <c r="B71" s="60"/>
      <c r="C71" s="35">
        <v>2014.68</v>
      </c>
      <c r="D71" s="19"/>
      <c r="E71" s="45"/>
      <c r="F71" s="2"/>
    </row>
    <row r="72" spans="1:6" ht="14.25">
      <c r="A72" s="61" t="s">
        <v>64</v>
      </c>
      <c r="B72" s="60"/>
      <c r="C72" s="35">
        <v>1425</v>
      </c>
      <c r="D72" s="19"/>
      <c r="E72" s="45"/>
      <c r="F72" s="2"/>
    </row>
    <row r="73" spans="1:6" ht="14.25">
      <c r="A73" s="61" t="s">
        <v>96</v>
      </c>
      <c r="B73" s="60"/>
      <c r="C73" s="35">
        <v>17940.68</v>
      </c>
      <c r="D73" s="19"/>
      <c r="E73" s="45"/>
      <c r="F73" s="2"/>
    </row>
    <row r="74" spans="1:6" ht="14.25">
      <c r="A74" s="61" t="s">
        <v>68</v>
      </c>
      <c r="B74" s="60"/>
      <c r="C74" s="35">
        <v>631</v>
      </c>
      <c r="D74" s="19"/>
      <c r="E74" s="45"/>
      <c r="F74" s="2"/>
    </row>
    <row r="75" spans="1:6" ht="14.25">
      <c r="A75" s="61" t="s">
        <v>97</v>
      </c>
      <c r="B75" s="60"/>
      <c r="C75" s="35">
        <v>8012</v>
      </c>
      <c r="D75" s="19"/>
      <c r="E75" s="45"/>
      <c r="F75" s="2"/>
    </row>
    <row r="76" spans="1:6" ht="14.25">
      <c r="A76" s="61" t="s">
        <v>69</v>
      </c>
      <c r="B76" s="60"/>
      <c r="C76" s="35">
        <v>630</v>
      </c>
      <c r="D76" s="19"/>
      <c r="E76" s="45"/>
      <c r="F76" s="2"/>
    </row>
    <row r="77" spans="1:6" ht="14.25">
      <c r="A77" s="61" t="s">
        <v>72</v>
      </c>
      <c r="B77" s="60"/>
      <c r="C77" s="35">
        <v>11844</v>
      </c>
      <c r="D77" s="19"/>
      <c r="E77" s="45"/>
      <c r="F77" s="2"/>
    </row>
    <row r="78" spans="1:6" ht="14.25">
      <c r="A78" s="61" t="s">
        <v>73</v>
      </c>
      <c r="B78" s="60"/>
      <c r="C78" s="35">
        <v>2284</v>
      </c>
      <c r="D78" s="19"/>
      <c r="E78" s="45"/>
      <c r="F78" s="2"/>
    </row>
    <row r="79" spans="1:6" ht="14.25">
      <c r="A79" s="61" t="s">
        <v>74</v>
      </c>
      <c r="B79" s="60"/>
      <c r="C79" s="35">
        <v>2884</v>
      </c>
      <c r="D79" s="19"/>
      <c r="E79" s="45"/>
      <c r="F79" s="2"/>
    </row>
    <row r="80" spans="1:6" ht="14.25">
      <c r="A80" s="61" t="s">
        <v>76</v>
      </c>
      <c r="B80" s="60"/>
      <c r="C80" s="35">
        <v>3210</v>
      </c>
      <c r="D80" s="19"/>
      <c r="E80" s="45"/>
      <c r="F80" s="2"/>
    </row>
    <row r="81" spans="1:6" ht="14.25">
      <c r="A81" s="61" t="s">
        <v>78</v>
      </c>
      <c r="B81" s="60"/>
      <c r="C81" s="35">
        <v>1256</v>
      </c>
      <c r="D81" s="19"/>
      <c r="E81" s="45"/>
      <c r="F81" s="2"/>
    </row>
    <row r="82" spans="1:6" ht="14.25">
      <c r="A82" s="61" t="s">
        <v>79</v>
      </c>
      <c r="B82" s="60"/>
      <c r="C82" s="35">
        <v>2844</v>
      </c>
      <c r="D82" s="19"/>
      <c r="E82" s="45"/>
      <c r="F82" s="2"/>
    </row>
    <row r="83" spans="1:6" ht="14.25">
      <c r="A83" s="61" t="s">
        <v>80</v>
      </c>
      <c r="B83" s="60"/>
      <c r="C83" s="35">
        <v>3096</v>
      </c>
      <c r="D83" s="19"/>
      <c r="E83" s="45"/>
      <c r="F83" s="2"/>
    </row>
    <row r="84" spans="1:6" ht="14.25">
      <c r="A84" s="61" t="s">
        <v>82</v>
      </c>
      <c r="B84" s="60"/>
      <c r="C84" s="35">
        <v>4103</v>
      </c>
      <c r="D84" s="19"/>
      <c r="E84" s="45"/>
      <c r="F84" s="2"/>
    </row>
    <row r="85" spans="1:6" ht="14.25">
      <c r="A85" s="61" t="s">
        <v>83</v>
      </c>
      <c r="B85" s="60"/>
      <c r="C85" s="35">
        <v>3906</v>
      </c>
      <c r="D85" s="19"/>
      <c r="E85" s="45"/>
      <c r="F85" s="2"/>
    </row>
    <row r="86" spans="1:6" ht="14.25">
      <c r="A86" s="61" t="s">
        <v>85</v>
      </c>
      <c r="B86" s="60"/>
      <c r="C86" s="35">
        <v>244</v>
      </c>
      <c r="D86" s="19"/>
      <c r="E86" s="45"/>
      <c r="F86" s="2"/>
    </row>
    <row r="87" spans="1:6" ht="14.25">
      <c r="A87" s="61" t="s">
        <v>86</v>
      </c>
      <c r="B87" s="60"/>
      <c r="C87" s="35">
        <v>548</v>
      </c>
      <c r="D87" s="19"/>
      <c r="E87" s="45"/>
      <c r="F87" s="2"/>
    </row>
    <row r="88" spans="1:6" ht="14.25">
      <c r="A88" s="61" t="s">
        <v>87</v>
      </c>
      <c r="B88" s="60"/>
      <c r="C88" s="35">
        <v>1336</v>
      </c>
      <c r="D88" s="19"/>
      <c r="E88" s="45"/>
      <c r="F88" s="2"/>
    </row>
    <row r="89" spans="1:6" ht="14.25">
      <c r="A89" s="61" t="s">
        <v>90</v>
      </c>
      <c r="B89" s="60"/>
      <c r="C89" s="35">
        <v>986</v>
      </c>
      <c r="D89" s="19"/>
      <c r="E89" s="45"/>
      <c r="F89" s="2"/>
    </row>
    <row r="90" spans="1:6" ht="14.25">
      <c r="A90" s="61" t="s">
        <v>93</v>
      </c>
      <c r="B90" s="60"/>
      <c r="C90" s="35">
        <v>4572</v>
      </c>
      <c r="D90" s="19"/>
      <c r="E90" s="45"/>
      <c r="F90" s="2"/>
    </row>
    <row r="91" spans="1:6" ht="14.25">
      <c r="A91" s="61" t="s">
        <v>98</v>
      </c>
      <c r="B91" s="60"/>
      <c r="C91" s="35">
        <v>4122</v>
      </c>
      <c r="D91" s="19"/>
      <c r="E91" s="45"/>
      <c r="F91" s="2"/>
    </row>
    <row r="92" spans="1:6" ht="15" thickBot="1">
      <c r="A92" s="61" t="s">
        <v>99</v>
      </c>
      <c r="B92" s="60"/>
      <c r="C92" s="35">
        <v>5520</v>
      </c>
      <c r="D92" s="19"/>
      <c r="E92" s="45"/>
      <c r="F92" s="2"/>
    </row>
    <row r="93" spans="1:6" s="22" customFormat="1" ht="30.75" thickBot="1">
      <c r="A93" s="121" t="s">
        <v>129</v>
      </c>
      <c r="B93" s="62"/>
      <c r="C93" s="56">
        <f>C55+C42</f>
        <v>953146.97</v>
      </c>
    </row>
    <row r="94" spans="1:6" s="22" customFormat="1" ht="48.75" customHeight="1" thickBot="1">
      <c r="A94" s="121" t="s">
        <v>118</v>
      </c>
      <c r="B94" s="98"/>
      <c r="C94" s="97">
        <f>C93+C40</f>
        <v>4966027.7057632776</v>
      </c>
    </row>
    <row r="95" spans="1:6" s="22" customFormat="1" ht="30.75" thickBot="1">
      <c r="A95" s="178" t="s">
        <v>138</v>
      </c>
      <c r="B95" s="201">
        <f>B18-C94</f>
        <v>288384.19423672277</v>
      </c>
      <c r="C95" s="202"/>
    </row>
    <row r="96" spans="1:6" ht="32.25" thickBot="1">
      <c r="A96" s="177" t="s">
        <v>139</v>
      </c>
      <c r="B96" s="201">
        <f>C18-C94</f>
        <v>171673.684236723</v>
      </c>
      <c r="C96" s="203"/>
    </row>
    <row r="99" spans="1:3" ht="15">
      <c r="A99" s="22"/>
      <c r="B99" s="22"/>
      <c r="C99" s="22"/>
    </row>
    <row r="100" spans="1:3" ht="15">
      <c r="A100" s="22"/>
      <c r="B100" s="22"/>
      <c r="C100" s="22"/>
    </row>
    <row r="101" spans="1:3" ht="15">
      <c r="A101" s="22"/>
      <c r="B101" s="22"/>
      <c r="C101" s="22"/>
    </row>
    <row r="102" spans="1:3">
      <c r="A102" s="64"/>
      <c r="B102" s="65"/>
      <c r="C102" s="66"/>
    </row>
    <row r="103" spans="1:3">
      <c r="A103" s="64"/>
      <c r="B103" s="65"/>
      <c r="C103" s="66"/>
    </row>
  </sheetData>
  <sortState ref="A34:J39">
    <sortCondition ref="A34:A39"/>
  </sortState>
  <mergeCells count="16">
    <mergeCell ref="A6:C6"/>
    <mergeCell ref="A1:C1"/>
    <mergeCell ref="A2:C2"/>
    <mergeCell ref="A3:C3"/>
    <mergeCell ref="A4:C4"/>
    <mergeCell ref="A5:C5"/>
    <mergeCell ref="A9:C9"/>
    <mergeCell ref="A10:A11"/>
    <mergeCell ref="B10:B11"/>
    <mergeCell ref="C10:C11"/>
    <mergeCell ref="B19:C19"/>
    <mergeCell ref="B95:C95"/>
    <mergeCell ref="B96:C96"/>
    <mergeCell ref="A20:C20"/>
    <mergeCell ref="A22:C22"/>
    <mergeCell ref="A41:C41"/>
  </mergeCells>
  <pageMargins left="0.23622047244094491" right="0.15748031496062992" top="0.23622047244094491" bottom="0.23622047244094491" header="0.15748031496062992" footer="0.23622047244094491"/>
  <pageSetup paperSize="9" scale="8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0"/>
  <sheetViews>
    <sheetView zoomScale="90" zoomScaleNormal="90" workbookViewId="0">
      <pane xSplit="1" ySplit="11" topLeftCell="B65" activePane="bottomRight" state="frozen"/>
      <selection activeCell="A19" sqref="A19"/>
      <selection pane="topRight" activeCell="A19" sqref="A19"/>
      <selection pane="bottomLeft" activeCell="A19" sqref="A19"/>
      <selection pane="bottomRight" activeCell="A75" sqref="A75:C77"/>
    </sheetView>
  </sheetViews>
  <sheetFormatPr defaultRowHeight="12.75"/>
  <cols>
    <col min="1" max="1" width="72.140625" style="17" customWidth="1"/>
    <col min="2" max="2" width="19.42578125" style="24" customWidth="1"/>
    <col min="3" max="3" width="29" style="24" customWidth="1"/>
    <col min="4" max="16384" width="9.140625" style="17"/>
  </cols>
  <sheetData>
    <row r="1" spans="1:3" ht="15.75">
      <c r="A1" s="221" t="s">
        <v>119</v>
      </c>
      <c r="B1" s="221"/>
      <c r="C1" s="221"/>
    </row>
    <row r="2" spans="1:3" ht="15.75">
      <c r="A2" s="221" t="s">
        <v>14</v>
      </c>
      <c r="B2" s="221"/>
      <c r="C2" s="221"/>
    </row>
    <row r="3" spans="1:3" ht="15.75" customHeight="1">
      <c r="A3" s="222" t="s">
        <v>120</v>
      </c>
      <c r="B3" s="222"/>
      <c r="C3" s="222"/>
    </row>
    <row r="4" spans="1:3" ht="15.75">
      <c r="A4" s="221"/>
      <c r="B4" s="221"/>
      <c r="C4" s="221"/>
    </row>
    <row r="5" spans="1:3" ht="15.75">
      <c r="A5" s="221" t="s">
        <v>0</v>
      </c>
      <c r="B5" s="221"/>
      <c r="C5" s="221"/>
    </row>
    <row r="6" spans="1:3" ht="15" customHeight="1">
      <c r="A6" s="221" t="s">
        <v>101</v>
      </c>
      <c r="B6" s="221"/>
      <c r="C6" s="221"/>
    </row>
    <row r="7" spans="1:3" ht="15" customHeight="1">
      <c r="A7" s="15"/>
    </row>
    <row r="8" spans="1:3" ht="15" customHeight="1" thickBot="1">
      <c r="A8" s="25"/>
      <c r="B8" s="27"/>
      <c r="C8" s="27"/>
    </row>
    <row r="9" spans="1:3" ht="18.75" thickBot="1">
      <c r="A9" s="204" t="s">
        <v>1</v>
      </c>
      <c r="B9" s="205"/>
      <c r="C9" s="206"/>
    </row>
    <row r="10" spans="1:3" s="22" customFormat="1" ht="12.75" customHeight="1">
      <c r="A10" s="213" t="s">
        <v>111</v>
      </c>
      <c r="B10" s="215" t="s">
        <v>3</v>
      </c>
      <c r="C10" s="217" t="s">
        <v>4</v>
      </c>
    </row>
    <row r="11" spans="1:3" s="22" customFormat="1" ht="23.25" customHeight="1" thickBot="1">
      <c r="A11" s="214"/>
      <c r="B11" s="216"/>
      <c r="C11" s="218"/>
    </row>
    <row r="12" spans="1:3" s="94" customFormat="1" ht="23.25" customHeight="1" thickBot="1">
      <c r="A12" s="36" t="s">
        <v>112</v>
      </c>
      <c r="B12" s="77">
        <f>SUM(B13:B15)</f>
        <v>1227800.3099999998</v>
      </c>
      <c r="C12" s="103">
        <f>SUM(C13:C15)</f>
        <v>990807.89999999991</v>
      </c>
    </row>
    <row r="13" spans="1:3" ht="14.25">
      <c r="A13" s="30" t="s">
        <v>124</v>
      </c>
      <c r="B13" s="31">
        <v>907234.72</v>
      </c>
      <c r="C13" s="32">
        <v>725198.34</v>
      </c>
    </row>
    <row r="14" spans="1:3" ht="14.25">
      <c r="A14" s="33" t="s">
        <v>125</v>
      </c>
      <c r="B14" s="34">
        <v>302769.68</v>
      </c>
      <c r="C14" s="35">
        <v>251424.32</v>
      </c>
    </row>
    <row r="15" spans="1:3" ht="15" thickBot="1">
      <c r="A15" s="166" t="s">
        <v>127</v>
      </c>
      <c r="B15" s="163">
        <v>17795.91</v>
      </c>
      <c r="C15" s="164">
        <v>14185.24</v>
      </c>
    </row>
    <row r="16" spans="1:3" s="94" customFormat="1" ht="23.25" customHeight="1" thickBot="1">
      <c r="A16" s="36" t="s">
        <v>131</v>
      </c>
      <c r="B16" s="77">
        <f>B17</f>
        <v>12071.8</v>
      </c>
      <c r="C16" s="78">
        <f>C17</f>
        <v>7496.33</v>
      </c>
    </row>
    <row r="17" spans="1:3" ht="15" thickBot="1">
      <c r="A17" s="39" t="s">
        <v>128</v>
      </c>
      <c r="B17" s="31">
        <v>12071.8</v>
      </c>
      <c r="C17" s="32">
        <v>7496.33</v>
      </c>
    </row>
    <row r="18" spans="1:3" s="22" customFormat="1" ht="25.5" customHeight="1" thickBot="1">
      <c r="A18" s="40" t="s">
        <v>113</v>
      </c>
      <c r="B18" s="28">
        <f>B12+B16</f>
        <v>1239872.1099999999</v>
      </c>
      <c r="C18" s="29">
        <f>C12+C16</f>
        <v>998304.22999999986</v>
      </c>
    </row>
    <row r="19" spans="1:3" s="22" customFormat="1" ht="25.5" customHeight="1" thickBot="1">
      <c r="A19" s="40" t="s">
        <v>13</v>
      </c>
      <c r="B19" s="219">
        <f>B18-C18</f>
        <v>241567.88</v>
      </c>
      <c r="C19" s="220"/>
    </row>
    <row r="20" spans="1:3" ht="18.75" thickBot="1">
      <c r="A20" s="223" t="s">
        <v>5</v>
      </c>
      <c r="B20" s="224"/>
      <c r="C20" s="225"/>
    </row>
    <row r="21" spans="1:3" s="94" customFormat="1" ht="65.25" customHeight="1" thickBot="1">
      <c r="A21" s="91" t="s">
        <v>6</v>
      </c>
      <c r="B21" s="77"/>
      <c r="C21" s="78" t="s">
        <v>142</v>
      </c>
    </row>
    <row r="22" spans="1:3" s="108" customFormat="1" ht="18.75" thickBot="1">
      <c r="A22" s="207" t="s">
        <v>115</v>
      </c>
      <c r="B22" s="208"/>
      <c r="C22" s="209"/>
    </row>
    <row r="23" spans="1:3" ht="26.25" customHeight="1">
      <c r="A23" s="47" t="s">
        <v>20</v>
      </c>
      <c r="B23" s="68"/>
      <c r="C23" s="49">
        <v>13004.43</v>
      </c>
    </row>
    <row r="24" spans="1:3" ht="24" customHeight="1">
      <c r="A24" s="50" t="s">
        <v>19</v>
      </c>
      <c r="B24" s="69"/>
      <c r="C24" s="52">
        <v>14556.89</v>
      </c>
    </row>
    <row r="25" spans="1:3" ht="24" customHeight="1">
      <c r="A25" s="50" t="s">
        <v>133</v>
      </c>
      <c r="B25" s="69"/>
      <c r="C25" s="52">
        <v>171387.74611188975</v>
      </c>
    </row>
    <row r="26" spans="1:3" ht="24" customHeight="1">
      <c r="A26" s="115" t="s">
        <v>134</v>
      </c>
      <c r="B26" s="69"/>
      <c r="C26" s="52">
        <v>41612.660000000003</v>
      </c>
    </row>
    <row r="27" spans="1:3" s="100" customFormat="1" ht="30">
      <c r="A27" s="101" t="s">
        <v>21</v>
      </c>
      <c r="B27" s="102"/>
      <c r="C27" s="99">
        <f>SUM(C28:C33)</f>
        <v>324706.38</v>
      </c>
    </row>
    <row r="28" spans="1:3">
      <c r="A28" s="53" t="s">
        <v>32</v>
      </c>
      <c r="B28" s="70"/>
      <c r="C28" s="52">
        <v>31638.6</v>
      </c>
    </row>
    <row r="29" spans="1:3">
      <c r="A29" s="71" t="s">
        <v>35</v>
      </c>
      <c r="B29" s="70"/>
      <c r="C29" s="52">
        <v>10319.299999999999</v>
      </c>
    </row>
    <row r="30" spans="1:3">
      <c r="A30" s="53" t="s">
        <v>23</v>
      </c>
      <c r="B30" s="70"/>
      <c r="C30" s="165">
        <v>47632.82</v>
      </c>
    </row>
    <row r="31" spans="1:3">
      <c r="A31" s="53" t="s">
        <v>31</v>
      </c>
      <c r="B31" s="70"/>
      <c r="C31" s="52">
        <v>4500</v>
      </c>
    </row>
    <row r="32" spans="1:3">
      <c r="A32" s="72" t="s">
        <v>36</v>
      </c>
      <c r="B32" s="70"/>
      <c r="C32" s="52">
        <v>2294.84</v>
      </c>
    </row>
    <row r="33" spans="1:3" ht="13.5" thickBot="1">
      <c r="A33" s="115" t="s">
        <v>28</v>
      </c>
      <c r="B33" s="139"/>
      <c r="C33" s="117">
        <v>228320.82000000004</v>
      </c>
    </row>
    <row r="34" spans="1:3" s="100" customFormat="1" ht="30">
      <c r="A34" s="143" t="s">
        <v>22</v>
      </c>
      <c r="B34" s="158"/>
      <c r="C34" s="132">
        <f>SUM(C35:C35)</f>
        <v>1772.5</v>
      </c>
    </row>
    <row r="35" spans="1:3" ht="13.5" thickBot="1">
      <c r="A35" s="145" t="s">
        <v>25</v>
      </c>
      <c r="B35" s="146"/>
      <c r="C35" s="147">
        <v>1772.5</v>
      </c>
    </row>
    <row r="36" spans="1:3" s="94" customFormat="1" ht="33.75" customHeight="1">
      <c r="A36" s="133" t="s">
        <v>33</v>
      </c>
      <c r="B36" s="160"/>
      <c r="C36" s="135">
        <v>57232.9</v>
      </c>
    </row>
    <row r="37" spans="1:3" s="94" customFormat="1" ht="15" thickBot="1">
      <c r="A37" s="136" t="s">
        <v>39</v>
      </c>
      <c r="B37" s="161"/>
      <c r="C37" s="138">
        <v>139920.92000000001</v>
      </c>
    </row>
    <row r="38" spans="1:3" s="94" customFormat="1" ht="27" customHeight="1" thickBot="1">
      <c r="A38" s="125" t="s">
        <v>24</v>
      </c>
      <c r="B38" s="159"/>
      <c r="C38" s="127">
        <v>5473.47</v>
      </c>
    </row>
    <row r="39" spans="1:3" s="22" customFormat="1" ht="32.25" thickBot="1">
      <c r="A39" s="46" t="s">
        <v>121</v>
      </c>
      <c r="B39" s="62"/>
      <c r="C39" s="56">
        <f>SUM(C23:C27)+C34+C36+C37+C38</f>
        <v>769667.89611188974</v>
      </c>
    </row>
    <row r="40" spans="1:3" ht="26.25" customHeight="1" thickBot="1">
      <c r="A40" s="210" t="s">
        <v>114</v>
      </c>
      <c r="B40" s="211"/>
      <c r="C40" s="212"/>
    </row>
    <row r="41" spans="1:3" s="94" customFormat="1" ht="39" customHeight="1" thickBot="1">
      <c r="A41" s="91" t="s">
        <v>15</v>
      </c>
      <c r="B41" s="74"/>
      <c r="C41" s="92">
        <f>SUM(C42:C53)</f>
        <v>234195.4</v>
      </c>
    </row>
    <row r="42" spans="1:3" ht="15" customHeight="1">
      <c r="A42" s="6" t="s">
        <v>106</v>
      </c>
      <c r="B42" s="75"/>
      <c r="C42" s="59">
        <v>3076</v>
      </c>
    </row>
    <row r="43" spans="1:3" ht="15" customHeight="1">
      <c r="A43" s="3" t="s">
        <v>32</v>
      </c>
      <c r="B43" s="75"/>
      <c r="C43" s="59">
        <v>12889.8</v>
      </c>
    </row>
    <row r="44" spans="1:3" ht="15" customHeight="1">
      <c r="A44" s="6" t="s">
        <v>8</v>
      </c>
      <c r="B44" s="75"/>
      <c r="C44" s="59">
        <v>76106.94</v>
      </c>
    </row>
    <row r="45" spans="1:3" ht="15" customHeight="1">
      <c r="A45" s="6" t="s">
        <v>107</v>
      </c>
      <c r="B45" s="75"/>
      <c r="C45" s="59">
        <v>2460</v>
      </c>
    </row>
    <row r="46" spans="1:3" ht="15" customHeight="1">
      <c r="A46" s="6" t="s">
        <v>108</v>
      </c>
      <c r="B46" s="75"/>
      <c r="C46" s="59">
        <v>1161</v>
      </c>
    </row>
    <row r="47" spans="1:3" ht="15" customHeight="1">
      <c r="A47" s="6" t="s">
        <v>42</v>
      </c>
      <c r="B47" s="75"/>
      <c r="C47" s="59">
        <v>17160</v>
      </c>
    </row>
    <row r="48" spans="1:3" ht="15" customHeight="1">
      <c r="A48" s="6" t="s">
        <v>109</v>
      </c>
      <c r="B48" s="75"/>
      <c r="C48" s="59">
        <v>25860.81</v>
      </c>
    </row>
    <row r="49" spans="1:3" ht="15" customHeight="1">
      <c r="A49" s="6" t="s">
        <v>41</v>
      </c>
      <c r="B49" s="75"/>
      <c r="C49" s="59">
        <v>8400</v>
      </c>
    </row>
    <row r="50" spans="1:3" ht="15" customHeight="1">
      <c r="A50" s="6" t="s">
        <v>7</v>
      </c>
      <c r="B50" s="75"/>
      <c r="C50" s="59">
        <v>16672.05</v>
      </c>
    </row>
    <row r="51" spans="1:3" ht="15" customHeight="1">
      <c r="A51" s="6" t="s">
        <v>24</v>
      </c>
      <c r="B51" s="75"/>
      <c r="C51" s="59">
        <v>5472.74</v>
      </c>
    </row>
    <row r="52" spans="1:3" ht="14.25">
      <c r="A52" s="3" t="s">
        <v>39</v>
      </c>
      <c r="B52" s="75"/>
      <c r="C52" s="35">
        <v>46640.13</v>
      </c>
    </row>
    <row r="53" spans="1:3" ht="30.75" customHeight="1" thickBot="1">
      <c r="A53" s="61" t="s">
        <v>40</v>
      </c>
      <c r="B53" s="75"/>
      <c r="C53" s="35">
        <v>18295.93</v>
      </c>
    </row>
    <row r="54" spans="1:3" s="94" customFormat="1" ht="39" customHeight="1" thickBot="1">
      <c r="A54" s="91" t="s">
        <v>17</v>
      </c>
      <c r="B54" s="74"/>
      <c r="C54" s="96">
        <f>SUM(C55:C63)</f>
        <v>21678</v>
      </c>
    </row>
    <row r="55" spans="1:3" ht="14.25">
      <c r="A55" s="6" t="s">
        <v>49</v>
      </c>
      <c r="B55" s="75"/>
      <c r="C55" s="35">
        <v>4638</v>
      </c>
    </row>
    <row r="56" spans="1:3" ht="14.25">
      <c r="A56" s="6" t="s">
        <v>50</v>
      </c>
      <c r="B56" s="75"/>
      <c r="C56" s="35">
        <v>2805</v>
      </c>
    </row>
    <row r="57" spans="1:3" ht="14.25">
      <c r="A57" s="6" t="s">
        <v>53</v>
      </c>
      <c r="B57" s="75"/>
      <c r="C57" s="35">
        <v>805</v>
      </c>
    </row>
    <row r="58" spans="1:3" ht="14.25">
      <c r="A58" s="6" t="s">
        <v>55</v>
      </c>
      <c r="B58" s="75"/>
      <c r="C58" s="35">
        <v>451</v>
      </c>
    </row>
    <row r="59" spans="1:3" ht="14.25">
      <c r="A59" s="6" t="s">
        <v>95</v>
      </c>
      <c r="B59" s="75"/>
      <c r="C59" s="35">
        <v>805</v>
      </c>
    </row>
    <row r="60" spans="1:3" ht="14.25">
      <c r="A60" s="6" t="s">
        <v>97</v>
      </c>
      <c r="B60" s="75"/>
      <c r="C60" s="35">
        <v>4638</v>
      </c>
    </row>
    <row r="61" spans="1:3" ht="14.25">
      <c r="A61" s="6" t="s">
        <v>76</v>
      </c>
      <c r="B61" s="75"/>
      <c r="C61" s="35">
        <v>2140</v>
      </c>
    </row>
    <row r="62" spans="1:3" ht="14.25">
      <c r="A62" s="6" t="s">
        <v>98</v>
      </c>
      <c r="B62" s="75"/>
      <c r="C62" s="35">
        <v>2140</v>
      </c>
    </row>
    <row r="63" spans="1:3" ht="15" thickBot="1">
      <c r="A63" s="6" t="s">
        <v>99</v>
      </c>
      <c r="B63" s="75"/>
      <c r="C63" s="35">
        <v>3256</v>
      </c>
    </row>
    <row r="64" spans="1:3" s="94" customFormat="1" ht="39" customHeight="1" thickBot="1">
      <c r="A64" s="91" t="s">
        <v>16</v>
      </c>
      <c r="B64" s="74"/>
      <c r="C64" s="92">
        <f>SUM(C65:C66)</f>
        <v>176448</v>
      </c>
    </row>
    <row r="65" spans="1:3" ht="14.25">
      <c r="A65" s="73" t="s">
        <v>135</v>
      </c>
      <c r="B65" s="75"/>
      <c r="C65" s="35">
        <v>142584</v>
      </c>
    </row>
    <row r="66" spans="1:3" ht="15" thickBot="1">
      <c r="A66" s="73" t="s">
        <v>12</v>
      </c>
      <c r="B66" s="75"/>
      <c r="C66" s="35">
        <v>33864</v>
      </c>
    </row>
    <row r="67" spans="1:3" s="109" customFormat="1" ht="45.75" thickBot="1">
      <c r="A67" s="121" t="s">
        <v>130</v>
      </c>
      <c r="B67" s="180"/>
      <c r="C67" s="123">
        <f>C64+C54+C41</f>
        <v>432321.4</v>
      </c>
    </row>
    <row r="68" spans="1:3" s="22" customFormat="1" ht="30.75" thickBot="1">
      <c r="A68" s="121" t="s">
        <v>122</v>
      </c>
      <c r="B68" s="181"/>
      <c r="C68" s="182">
        <f>C67+C39</f>
        <v>1201989.2961118896</v>
      </c>
    </row>
    <row r="69" spans="1:3" s="22" customFormat="1" ht="43.5" customHeight="1" thickBot="1">
      <c r="A69" s="183" t="s">
        <v>136</v>
      </c>
      <c r="B69" s="184"/>
      <c r="C69" s="123">
        <f>B18-C68-(B15-C30)</f>
        <v>67719.723888110224</v>
      </c>
    </row>
    <row r="70" spans="1:3" s="22" customFormat="1" ht="75.75" customHeight="1" thickBot="1">
      <c r="A70" s="183" t="s">
        <v>137</v>
      </c>
      <c r="B70" s="184"/>
      <c r="C70" s="123">
        <f>C18-C68-(C15-C30)</f>
        <v>-170237.48611188977</v>
      </c>
    </row>
    <row r="71" spans="1:3" s="22" customFormat="1" ht="78.75" customHeight="1" thickBot="1">
      <c r="A71" s="121" t="s">
        <v>132</v>
      </c>
      <c r="B71" s="185"/>
      <c r="C71" s="123">
        <v>-55771.66</v>
      </c>
    </row>
    <row r="72" spans="1:3" s="22" customFormat="1" ht="77.25" customHeight="1" thickBot="1">
      <c r="A72" s="179" t="s">
        <v>145</v>
      </c>
      <c r="B72" s="82"/>
      <c r="C72" s="63">
        <f>C70+C71</f>
        <v>-226009.14611188977</v>
      </c>
    </row>
    <row r="75" spans="1:3" ht="15">
      <c r="A75" s="22"/>
      <c r="B75" s="22"/>
      <c r="C75" s="22"/>
    </row>
    <row r="76" spans="1:3" ht="15">
      <c r="A76" s="22"/>
      <c r="B76" s="22"/>
      <c r="C76" s="22"/>
    </row>
    <row r="77" spans="1:3" ht="15">
      <c r="A77" s="22"/>
      <c r="B77" s="22"/>
      <c r="C77" s="22"/>
    </row>
    <row r="78" spans="1:3">
      <c r="A78" s="64"/>
      <c r="B78" s="65"/>
      <c r="C78" s="66"/>
    </row>
    <row r="79" spans="1:3">
      <c r="A79" s="64"/>
      <c r="B79" s="66"/>
      <c r="C79" s="66"/>
    </row>
    <row r="80" spans="1:3">
      <c r="A80" s="64"/>
      <c r="B80" s="66"/>
      <c r="C80" s="66"/>
    </row>
  </sheetData>
  <autoFilter ref="A64:C72"/>
  <sortState ref="A34:J42">
    <sortCondition ref="A34:A42"/>
  </sortState>
  <mergeCells count="14">
    <mergeCell ref="A6:C6"/>
    <mergeCell ref="A1:C1"/>
    <mergeCell ref="A2:C2"/>
    <mergeCell ref="A3:C3"/>
    <mergeCell ref="A4:C4"/>
    <mergeCell ref="A5:C5"/>
    <mergeCell ref="A20:C20"/>
    <mergeCell ref="A22:C22"/>
    <mergeCell ref="A40:C40"/>
    <mergeCell ref="A9:C9"/>
    <mergeCell ref="A10:A11"/>
    <mergeCell ref="B10:B11"/>
    <mergeCell ref="C10:C11"/>
    <mergeCell ref="B19:C19"/>
  </mergeCells>
  <pageMargins left="0.23622047244094491" right="0.15748031496062992" top="0.23622047244094491" bottom="0.23622047244094491" header="0.15748031496062992" footer="0.23622047244094491"/>
  <pageSetup paperSize="9" scale="8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zoomScale="90" zoomScaleNormal="90" workbookViewId="0">
      <pane xSplit="1" ySplit="11" topLeftCell="B52" activePane="bottomRight" state="frozen"/>
      <selection activeCell="A19" sqref="A19"/>
      <selection pane="topRight" activeCell="A19" sqref="A19"/>
      <selection pane="bottomLeft" activeCell="A19" sqref="A19"/>
      <selection pane="bottomRight" activeCell="A71" sqref="A71:C76"/>
    </sheetView>
  </sheetViews>
  <sheetFormatPr defaultRowHeight="12.75"/>
  <cols>
    <col min="1" max="1" width="68.85546875" style="17" customWidth="1"/>
    <col min="2" max="2" width="19.42578125" style="24" customWidth="1"/>
    <col min="3" max="3" width="29.85546875" style="24" customWidth="1"/>
    <col min="4" max="4" width="21.28515625" style="17" customWidth="1"/>
    <col min="5" max="5" width="38" style="17" customWidth="1"/>
    <col min="6" max="7" width="9.140625" style="17"/>
    <col min="8" max="8" width="9.7109375" style="17" bestFit="1" customWidth="1"/>
    <col min="9" max="16384" width="9.140625" style="17"/>
  </cols>
  <sheetData>
    <row r="1" spans="1:4" ht="15.75">
      <c r="A1" s="222" t="s">
        <v>119</v>
      </c>
      <c r="B1" s="222"/>
      <c r="C1" s="222"/>
      <c r="D1" s="13"/>
    </row>
    <row r="2" spans="1:4" ht="15.75">
      <c r="A2" s="222" t="s">
        <v>14</v>
      </c>
      <c r="B2" s="222"/>
      <c r="C2" s="222"/>
      <c r="D2" s="13"/>
    </row>
    <row r="3" spans="1:4" ht="15.75">
      <c r="A3" s="222" t="s">
        <v>120</v>
      </c>
      <c r="B3" s="222"/>
      <c r="C3" s="222"/>
      <c r="D3" s="13"/>
    </row>
    <row r="4" spans="1:4" ht="15.75">
      <c r="A4" s="222"/>
      <c r="B4" s="222"/>
      <c r="C4" s="222"/>
      <c r="D4" s="13"/>
    </row>
    <row r="5" spans="1:4" ht="15.75">
      <c r="A5" s="222" t="s">
        <v>0</v>
      </c>
      <c r="B5" s="222"/>
      <c r="C5" s="222"/>
      <c r="D5" s="13"/>
    </row>
    <row r="6" spans="1:4" ht="15" customHeight="1">
      <c r="A6" s="222" t="s">
        <v>102</v>
      </c>
      <c r="B6" s="222"/>
      <c r="C6" s="222"/>
      <c r="D6" s="13"/>
    </row>
    <row r="7" spans="1:4" ht="15" customHeight="1">
      <c r="A7" s="71"/>
      <c r="B7" s="193"/>
      <c r="C7" s="193"/>
      <c r="D7" s="15"/>
    </row>
    <row r="8" spans="1:4" ht="15" customHeight="1" thickBot="1">
      <c r="A8" s="194"/>
      <c r="B8" s="195"/>
      <c r="C8" s="195"/>
      <c r="D8" s="16"/>
    </row>
    <row r="9" spans="1:4" ht="18.75" thickBot="1">
      <c r="A9" s="204" t="s">
        <v>1</v>
      </c>
      <c r="B9" s="205"/>
      <c r="C9" s="206"/>
    </row>
    <row r="10" spans="1:4" s="22" customFormat="1" ht="12.75" customHeight="1">
      <c r="A10" s="213" t="s">
        <v>2</v>
      </c>
      <c r="B10" s="215" t="s">
        <v>3</v>
      </c>
      <c r="C10" s="217" t="s">
        <v>4</v>
      </c>
    </row>
    <row r="11" spans="1:4" s="22" customFormat="1" ht="23.25" customHeight="1" thickBot="1">
      <c r="A11" s="214"/>
      <c r="B11" s="216"/>
      <c r="C11" s="218"/>
    </row>
    <row r="12" spans="1:4" s="94" customFormat="1" ht="23.25" customHeight="1" thickBot="1">
      <c r="A12" s="36" t="s">
        <v>112</v>
      </c>
      <c r="B12" s="77">
        <f>SUM(B13:B15)</f>
        <v>1042214.3699999999</v>
      </c>
      <c r="C12" s="103">
        <f>SUM(C13:C15)</f>
        <v>642752.13</v>
      </c>
    </row>
    <row r="13" spans="1:4" ht="14.25">
      <c r="A13" s="30" t="s">
        <v>124</v>
      </c>
      <c r="B13" s="31">
        <v>790422.09</v>
      </c>
      <c r="C13" s="32">
        <v>485055.76</v>
      </c>
    </row>
    <row r="14" spans="1:4" ht="14.25">
      <c r="A14" s="33" t="s">
        <v>125</v>
      </c>
      <c r="B14" s="34">
        <v>244966.8</v>
      </c>
      <c r="C14" s="35">
        <v>153442.76</v>
      </c>
    </row>
    <row r="15" spans="1:4" ht="15" thickBot="1">
      <c r="A15" s="33" t="s">
        <v>127</v>
      </c>
      <c r="B15" s="163">
        <v>6825.48</v>
      </c>
      <c r="C15" s="35">
        <v>4253.6099999999997</v>
      </c>
    </row>
    <row r="16" spans="1:4" s="94" customFormat="1" ht="23.25" customHeight="1" thickBot="1">
      <c r="A16" s="36" t="s">
        <v>131</v>
      </c>
      <c r="B16" s="77">
        <f>B17</f>
        <v>19000.34</v>
      </c>
      <c r="C16" s="78">
        <f>C17</f>
        <v>11239.17</v>
      </c>
    </row>
    <row r="17" spans="1:8" ht="15" thickBot="1">
      <c r="A17" s="39" t="s">
        <v>128</v>
      </c>
      <c r="B17" s="31">
        <v>19000.34</v>
      </c>
      <c r="C17" s="32">
        <v>11239.17</v>
      </c>
    </row>
    <row r="18" spans="1:8" s="22" customFormat="1" ht="25.5" customHeight="1" thickBot="1">
      <c r="A18" s="40" t="s">
        <v>113</v>
      </c>
      <c r="B18" s="192">
        <f>B12+B16</f>
        <v>1061214.71</v>
      </c>
      <c r="C18" s="29">
        <f>C12+C16</f>
        <v>653991.30000000005</v>
      </c>
      <c r="E18" s="106"/>
      <c r="H18" s="106"/>
    </row>
    <row r="19" spans="1:8" s="22" customFormat="1" ht="16.5" thickBot="1">
      <c r="A19" s="40" t="s">
        <v>13</v>
      </c>
      <c r="B19" s="219">
        <f>B18-C18</f>
        <v>407223.40999999992</v>
      </c>
      <c r="C19" s="220"/>
      <c r="E19" s="106"/>
    </row>
    <row r="20" spans="1:8" ht="69" customHeight="1" thickBot="1">
      <c r="A20" s="190" t="s">
        <v>146</v>
      </c>
      <c r="B20" s="191"/>
      <c r="C20" s="78" t="s">
        <v>142</v>
      </c>
      <c r="D20" s="18"/>
      <c r="E20" s="44"/>
      <c r="F20" s="45"/>
    </row>
    <row r="21" spans="1:8" ht="18" customHeight="1" thickBot="1">
      <c r="A21" s="228" t="s">
        <v>114</v>
      </c>
      <c r="B21" s="229"/>
      <c r="C21" s="230"/>
      <c r="D21" s="18"/>
      <c r="E21" s="44"/>
      <c r="F21" s="45"/>
    </row>
    <row r="22" spans="1:8" s="94" customFormat="1" ht="40.5" customHeight="1" thickBot="1">
      <c r="A22" s="91" t="s">
        <v>15</v>
      </c>
      <c r="B22" s="95"/>
      <c r="C22" s="96">
        <f>SUM(C23:C33)</f>
        <v>1136477.2</v>
      </c>
      <c r="D22" s="18"/>
      <c r="E22" s="57"/>
      <c r="F22" s="93"/>
    </row>
    <row r="23" spans="1:8" ht="15" customHeight="1">
      <c r="A23" s="3" t="s">
        <v>32</v>
      </c>
      <c r="B23" s="76"/>
      <c r="C23" s="59">
        <v>45025.2</v>
      </c>
      <c r="D23" s="19"/>
      <c r="E23" s="45"/>
      <c r="F23" s="1"/>
    </row>
    <row r="24" spans="1:8" ht="15" customHeight="1">
      <c r="A24" s="3" t="s">
        <v>8</v>
      </c>
      <c r="B24" s="76"/>
      <c r="C24" s="59">
        <v>244969.92</v>
      </c>
      <c r="D24" s="19"/>
      <c r="E24" s="45"/>
      <c r="F24" s="1"/>
    </row>
    <row r="25" spans="1:8" ht="15" customHeight="1">
      <c r="A25" s="3" t="s">
        <v>107</v>
      </c>
      <c r="B25" s="76"/>
      <c r="C25" s="59">
        <v>8118</v>
      </c>
      <c r="D25" s="19"/>
      <c r="E25" s="45"/>
      <c r="F25" s="1"/>
    </row>
    <row r="26" spans="1:8" ht="15" customHeight="1">
      <c r="A26" s="3" t="s">
        <v>108</v>
      </c>
      <c r="B26" s="76"/>
      <c r="C26" s="59">
        <v>387</v>
      </c>
      <c r="D26" s="19"/>
      <c r="E26" s="45"/>
      <c r="F26" s="1"/>
    </row>
    <row r="27" spans="1:8" ht="15" customHeight="1">
      <c r="A27" s="3" t="s">
        <v>43</v>
      </c>
      <c r="B27" s="76"/>
      <c r="C27" s="59">
        <v>4422.5</v>
      </c>
      <c r="D27" s="19"/>
      <c r="E27" s="45"/>
      <c r="F27" s="1"/>
    </row>
    <row r="28" spans="1:8" ht="15" customHeight="1">
      <c r="A28" s="3" t="s">
        <v>42</v>
      </c>
      <c r="B28" s="76"/>
      <c r="C28" s="59">
        <v>395189.8</v>
      </c>
      <c r="D28" s="19"/>
      <c r="E28" s="45"/>
      <c r="F28" s="1"/>
    </row>
    <row r="29" spans="1:8" ht="15" customHeight="1">
      <c r="A29" s="3" t="s">
        <v>109</v>
      </c>
      <c r="B29" s="76"/>
      <c r="C29" s="59">
        <v>87913.200000000012</v>
      </c>
      <c r="D29" s="19"/>
      <c r="E29" s="45"/>
      <c r="F29" s="1"/>
    </row>
    <row r="30" spans="1:8" ht="15" customHeight="1">
      <c r="A30" s="3" t="s">
        <v>7</v>
      </c>
      <c r="B30" s="76"/>
      <c r="C30" s="59">
        <v>122782.20000000001</v>
      </c>
      <c r="D30" s="19"/>
      <c r="E30" s="45"/>
      <c r="F30" s="1"/>
    </row>
    <row r="31" spans="1:8" ht="15" customHeight="1">
      <c r="A31" s="3" t="s">
        <v>24</v>
      </c>
      <c r="B31" s="76"/>
      <c r="C31" s="59">
        <v>12696.71</v>
      </c>
      <c r="D31" s="19"/>
      <c r="E31" s="45"/>
      <c r="F31" s="1"/>
    </row>
    <row r="32" spans="1:8" ht="14.25">
      <c r="A32" s="3" t="s">
        <v>39</v>
      </c>
      <c r="B32" s="76"/>
      <c r="C32" s="35">
        <v>154403.64000000001</v>
      </c>
      <c r="D32" s="19"/>
      <c r="E32" s="45"/>
      <c r="F32" s="2"/>
    </row>
    <row r="33" spans="1:6" ht="26.25" thickBot="1">
      <c r="A33" s="61" t="s">
        <v>40</v>
      </c>
      <c r="B33" s="76"/>
      <c r="C33" s="35">
        <v>60569.03</v>
      </c>
      <c r="D33" s="19"/>
      <c r="E33" s="45"/>
      <c r="F33" s="2"/>
    </row>
    <row r="34" spans="1:6" s="94" customFormat="1" ht="39" customHeight="1" thickBot="1">
      <c r="A34" s="91" t="s">
        <v>17</v>
      </c>
      <c r="B34" s="74"/>
      <c r="C34" s="96">
        <f>SUM(C35:C62)</f>
        <v>461310.56</v>
      </c>
      <c r="D34" s="18"/>
      <c r="E34" s="93"/>
      <c r="F34" s="93"/>
    </row>
    <row r="35" spans="1:6" ht="14.25">
      <c r="A35" s="3" t="s">
        <v>46</v>
      </c>
      <c r="B35" s="76"/>
      <c r="C35" s="35">
        <v>674</v>
      </c>
      <c r="D35" s="19"/>
      <c r="E35" s="45"/>
      <c r="F35" s="2"/>
    </row>
    <row r="36" spans="1:6" ht="14.25">
      <c r="A36" s="3" t="s">
        <v>47</v>
      </c>
      <c r="B36" s="76"/>
      <c r="C36" s="35">
        <v>157</v>
      </c>
      <c r="D36" s="19"/>
      <c r="E36" s="45"/>
      <c r="F36" s="2"/>
    </row>
    <row r="37" spans="1:6" ht="14.25">
      <c r="A37" s="3" t="s">
        <v>50</v>
      </c>
      <c r="B37" s="76"/>
      <c r="C37" s="35">
        <v>3825</v>
      </c>
      <c r="D37" s="19"/>
      <c r="E37" s="45"/>
      <c r="F37" s="2"/>
    </row>
    <row r="38" spans="1:6" ht="14.25">
      <c r="A38" s="3" t="s">
        <v>51</v>
      </c>
      <c r="B38" s="76"/>
      <c r="C38" s="35">
        <v>3900</v>
      </c>
      <c r="D38" s="19"/>
      <c r="E38" s="45"/>
      <c r="F38" s="2"/>
    </row>
    <row r="39" spans="1:6" ht="14.25">
      <c r="A39" s="3" t="s">
        <v>54</v>
      </c>
      <c r="B39" s="76"/>
      <c r="C39" s="35">
        <v>624</v>
      </c>
      <c r="D39" s="19"/>
      <c r="E39" s="45"/>
      <c r="F39" s="2"/>
    </row>
    <row r="40" spans="1:6" ht="14.25">
      <c r="A40" s="3" t="s">
        <v>55</v>
      </c>
      <c r="B40" s="76"/>
      <c r="C40" s="35">
        <v>2255</v>
      </c>
      <c r="D40" s="19"/>
      <c r="E40" s="45"/>
      <c r="F40" s="2"/>
    </row>
    <row r="41" spans="1:6" ht="14.25">
      <c r="A41" s="3" t="s">
        <v>95</v>
      </c>
      <c r="B41" s="76"/>
      <c r="C41" s="35">
        <v>71354</v>
      </c>
      <c r="D41" s="19"/>
      <c r="E41" s="45"/>
      <c r="F41" s="2"/>
    </row>
    <row r="42" spans="1:6" ht="14.25">
      <c r="A42" s="3" t="s">
        <v>63</v>
      </c>
      <c r="B42" s="76"/>
      <c r="C42" s="35">
        <v>497.28</v>
      </c>
      <c r="D42" s="19"/>
      <c r="E42" s="45"/>
      <c r="F42" s="2"/>
    </row>
    <row r="43" spans="1:6" ht="14.25">
      <c r="A43" s="3" t="s">
        <v>64</v>
      </c>
      <c r="B43" s="76"/>
      <c r="C43" s="35">
        <v>1805</v>
      </c>
      <c r="D43" s="19"/>
      <c r="E43" s="45"/>
      <c r="F43" s="2"/>
    </row>
    <row r="44" spans="1:6" ht="14.25">
      <c r="A44" s="3" t="s">
        <v>67</v>
      </c>
      <c r="B44" s="76"/>
      <c r="C44" s="35">
        <v>125424</v>
      </c>
      <c r="D44" s="19"/>
      <c r="E44" s="45"/>
      <c r="F44" s="2"/>
    </row>
    <row r="45" spans="1:6" ht="14.25">
      <c r="A45" s="3" t="s">
        <v>96</v>
      </c>
      <c r="B45" s="76"/>
      <c r="C45" s="35">
        <v>13461.28</v>
      </c>
      <c r="D45" s="19"/>
      <c r="E45" s="45"/>
      <c r="F45" s="2"/>
    </row>
    <row r="46" spans="1:6" ht="14.25">
      <c r="A46" s="3" t="s">
        <v>97</v>
      </c>
      <c r="B46" s="76"/>
      <c r="C46" s="35">
        <v>134197</v>
      </c>
      <c r="D46" s="19"/>
      <c r="E46" s="45"/>
      <c r="F46" s="2"/>
    </row>
    <row r="47" spans="1:6" ht="14.25">
      <c r="A47" s="3" t="s">
        <v>69</v>
      </c>
      <c r="B47" s="76"/>
      <c r="C47" s="35">
        <v>630</v>
      </c>
      <c r="D47" s="19"/>
      <c r="E47" s="45"/>
      <c r="F47" s="2"/>
    </row>
    <row r="48" spans="1:6" ht="14.25">
      <c r="A48" s="3" t="s">
        <v>70</v>
      </c>
      <c r="B48" s="76"/>
      <c r="C48" s="35">
        <v>10720</v>
      </c>
      <c r="D48" s="19"/>
      <c r="E48" s="45"/>
      <c r="F48" s="2"/>
    </row>
    <row r="49" spans="1:6" ht="14.25">
      <c r="A49" s="3" t="s">
        <v>71</v>
      </c>
      <c r="B49" s="76"/>
      <c r="C49" s="35">
        <v>18200</v>
      </c>
      <c r="D49" s="19"/>
      <c r="E49" s="45"/>
      <c r="F49" s="2"/>
    </row>
    <row r="50" spans="1:6" ht="14.25">
      <c r="A50" s="3" t="s">
        <v>72</v>
      </c>
      <c r="B50" s="76"/>
      <c r="C50" s="35">
        <v>7896</v>
      </c>
      <c r="D50" s="19"/>
      <c r="E50" s="45"/>
      <c r="F50" s="2"/>
    </row>
    <row r="51" spans="1:6" ht="14.25">
      <c r="A51" s="3" t="s">
        <v>73</v>
      </c>
      <c r="B51" s="76"/>
      <c r="C51" s="35">
        <v>2284</v>
      </c>
      <c r="D51" s="19"/>
      <c r="E51" s="45"/>
      <c r="F51" s="2"/>
    </row>
    <row r="52" spans="1:6" ht="14.25">
      <c r="A52" s="3" t="s">
        <v>74</v>
      </c>
      <c r="B52" s="76"/>
      <c r="C52" s="35">
        <v>6489</v>
      </c>
      <c r="D52" s="19"/>
      <c r="E52" s="45"/>
      <c r="F52" s="2"/>
    </row>
    <row r="53" spans="1:6" ht="14.25">
      <c r="A53" s="3" t="s">
        <v>75</v>
      </c>
      <c r="B53" s="76"/>
      <c r="C53" s="35">
        <v>208</v>
      </c>
      <c r="D53" s="19"/>
      <c r="E53" s="45"/>
      <c r="F53" s="2"/>
    </row>
    <row r="54" spans="1:6" ht="14.25">
      <c r="A54" s="3" t="s">
        <v>77</v>
      </c>
      <c r="B54" s="76"/>
      <c r="C54" s="35">
        <v>25305</v>
      </c>
      <c r="D54" s="19"/>
      <c r="E54" s="45"/>
      <c r="F54" s="2"/>
    </row>
    <row r="55" spans="1:6" ht="14.25">
      <c r="A55" s="3" t="s">
        <v>80</v>
      </c>
      <c r="B55" s="76"/>
      <c r="C55" s="35">
        <v>3096</v>
      </c>
      <c r="D55" s="19"/>
      <c r="E55" s="45"/>
      <c r="F55" s="2"/>
    </row>
    <row r="56" spans="1:6" ht="14.25">
      <c r="A56" s="3" t="s">
        <v>81</v>
      </c>
      <c r="B56" s="76"/>
      <c r="C56" s="35">
        <v>7751</v>
      </c>
      <c r="D56" s="19"/>
      <c r="E56" s="45"/>
      <c r="F56" s="2"/>
    </row>
    <row r="57" spans="1:6" ht="14.25">
      <c r="A57" s="3" t="s">
        <v>82</v>
      </c>
      <c r="B57" s="76"/>
      <c r="C57" s="35">
        <v>1865</v>
      </c>
      <c r="D57" s="19"/>
      <c r="E57" s="45"/>
      <c r="F57" s="2"/>
    </row>
    <row r="58" spans="1:6" ht="14.25">
      <c r="A58" s="3" t="s">
        <v>88</v>
      </c>
      <c r="B58" s="76"/>
      <c r="C58" s="35">
        <v>1976</v>
      </c>
      <c r="D58" s="19"/>
      <c r="E58" s="45"/>
      <c r="F58" s="2"/>
    </row>
    <row r="59" spans="1:6" ht="14.25">
      <c r="A59" s="3" t="s">
        <v>90</v>
      </c>
      <c r="B59" s="76"/>
      <c r="C59" s="35">
        <v>1972</v>
      </c>
      <c r="D59" s="19"/>
      <c r="E59" s="45"/>
      <c r="F59" s="2"/>
    </row>
    <row r="60" spans="1:6" ht="14.25">
      <c r="A60" s="3" t="s">
        <v>91</v>
      </c>
      <c r="B60" s="76"/>
      <c r="C60" s="35">
        <v>1212</v>
      </c>
      <c r="D60" s="19"/>
      <c r="E60" s="45"/>
      <c r="F60" s="2"/>
    </row>
    <row r="61" spans="1:6" ht="14.25">
      <c r="A61" s="3" t="s">
        <v>92</v>
      </c>
      <c r="B61" s="76"/>
      <c r="C61" s="35">
        <v>1890</v>
      </c>
      <c r="D61" s="19"/>
      <c r="E61" s="45"/>
      <c r="F61" s="2"/>
    </row>
    <row r="62" spans="1:6" ht="15" thickBot="1">
      <c r="A62" s="3" t="s">
        <v>99</v>
      </c>
      <c r="B62" s="76"/>
      <c r="C62" s="35">
        <v>11643</v>
      </c>
      <c r="D62" s="19"/>
      <c r="E62" s="45"/>
      <c r="F62" s="2"/>
    </row>
    <row r="63" spans="1:6" s="94" customFormat="1" ht="40.5" customHeight="1" thickBot="1">
      <c r="A63" s="91" t="s">
        <v>16</v>
      </c>
      <c r="B63" s="95"/>
      <c r="C63" s="96">
        <f>SUM(C64:C65)</f>
        <v>89749</v>
      </c>
      <c r="D63" s="18"/>
      <c r="E63" s="57"/>
      <c r="F63" s="93"/>
    </row>
    <row r="64" spans="1:6" ht="25.5">
      <c r="A64" s="73" t="s">
        <v>11</v>
      </c>
      <c r="B64" s="76"/>
      <c r="C64" s="35">
        <v>56149</v>
      </c>
      <c r="D64" s="18"/>
      <c r="E64" s="41"/>
    </row>
    <row r="65" spans="1:5" ht="15.75" thickBot="1">
      <c r="A65" s="73" t="s">
        <v>10</v>
      </c>
      <c r="B65" s="110"/>
      <c r="C65" s="35">
        <v>33600</v>
      </c>
      <c r="D65" s="18"/>
      <c r="E65" s="41"/>
    </row>
    <row r="66" spans="1:5" ht="45.75" thickBot="1">
      <c r="A66" s="121" t="s">
        <v>130</v>
      </c>
      <c r="B66" s="186"/>
      <c r="C66" s="196">
        <f>C22+C34+C63</f>
        <v>1687536.76</v>
      </c>
      <c r="D66" s="18"/>
      <c r="E66" s="41"/>
    </row>
    <row r="67" spans="1:5" s="22" customFormat="1" ht="30.75" thickBot="1">
      <c r="A67" s="121" t="s">
        <v>122</v>
      </c>
      <c r="B67" s="197"/>
      <c r="C67" s="196">
        <f>C66</f>
        <v>1687536.76</v>
      </c>
    </row>
    <row r="68" spans="1:5" s="22" customFormat="1" ht="74.25" customHeight="1" thickBot="1">
      <c r="A68" s="183" t="s">
        <v>136</v>
      </c>
      <c r="B68" s="226">
        <f>B18-C67-B15</f>
        <v>-633147.53</v>
      </c>
      <c r="C68" s="227"/>
    </row>
    <row r="69" spans="1:5">
      <c r="A69" s="71"/>
      <c r="B69" s="193"/>
      <c r="C69" s="193"/>
    </row>
    <row r="70" spans="1:5">
      <c r="A70" s="198"/>
      <c r="B70" s="199"/>
      <c r="C70" s="199"/>
    </row>
    <row r="71" spans="1:5" ht="15">
      <c r="A71" s="200"/>
      <c r="B71" s="200"/>
      <c r="C71" s="200"/>
    </row>
    <row r="72" spans="1:5" ht="15">
      <c r="A72" s="200"/>
      <c r="B72" s="200"/>
      <c r="C72" s="200"/>
    </row>
    <row r="73" spans="1:5" ht="15">
      <c r="A73" s="200"/>
      <c r="B73" s="200"/>
      <c r="C73" s="200"/>
    </row>
    <row r="74" spans="1:5">
      <c r="A74" s="64"/>
      <c r="B74" s="65"/>
      <c r="C74" s="66"/>
    </row>
  </sheetData>
  <mergeCells count="13">
    <mergeCell ref="A6:C6"/>
    <mergeCell ref="A1:C1"/>
    <mergeCell ref="A2:C2"/>
    <mergeCell ref="A3:C3"/>
    <mergeCell ref="A4:C4"/>
    <mergeCell ref="A5:C5"/>
    <mergeCell ref="B68:C68"/>
    <mergeCell ref="A21:C21"/>
    <mergeCell ref="A9:C9"/>
    <mergeCell ref="A10:A11"/>
    <mergeCell ref="B10:B11"/>
    <mergeCell ref="C10:C11"/>
    <mergeCell ref="B19:C19"/>
  </mergeCells>
  <pageMargins left="0.23622047244094491" right="0.15748031496062992" top="0.23622047244094491" bottom="0.23622047244094491" header="0.15748031496062992" footer="0.23622047244094491"/>
  <pageSetup paperSize="9" scale="86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zoomScale="90" zoomScaleNormal="90" workbookViewId="0">
      <pane xSplit="1" ySplit="11" topLeftCell="B60" activePane="bottomRight" state="frozen"/>
      <selection activeCell="A19" sqref="A19"/>
      <selection pane="topRight" activeCell="A19" sqref="A19"/>
      <selection pane="bottomLeft" activeCell="A19" sqref="A19"/>
      <selection pane="bottomRight" activeCell="A72" sqref="A72:C75"/>
    </sheetView>
  </sheetViews>
  <sheetFormatPr defaultRowHeight="12.75"/>
  <cols>
    <col min="1" max="1" width="73.42578125" style="17" customWidth="1"/>
    <col min="2" max="2" width="19.42578125" style="24" customWidth="1"/>
    <col min="3" max="3" width="27" style="24" customWidth="1"/>
    <col min="4" max="4" width="21.28515625" style="17" customWidth="1"/>
    <col min="5" max="5" width="38" style="17" customWidth="1"/>
    <col min="6" max="7" width="9.140625" style="17"/>
    <col min="8" max="8" width="9.7109375" style="17" bestFit="1" customWidth="1"/>
    <col min="9" max="16384" width="9.140625" style="17"/>
  </cols>
  <sheetData>
    <row r="1" spans="1:4" ht="15.75">
      <c r="A1" s="221" t="s">
        <v>119</v>
      </c>
      <c r="B1" s="221"/>
      <c r="C1" s="221"/>
      <c r="D1" s="13"/>
    </row>
    <row r="2" spans="1:4" ht="15.75">
      <c r="A2" s="221" t="s">
        <v>14</v>
      </c>
      <c r="B2" s="221"/>
      <c r="C2" s="221"/>
      <c r="D2" s="13"/>
    </row>
    <row r="3" spans="1:4" ht="15.75">
      <c r="A3" s="222" t="s">
        <v>120</v>
      </c>
      <c r="B3" s="222"/>
      <c r="C3" s="222"/>
      <c r="D3" s="13"/>
    </row>
    <row r="4" spans="1:4" ht="15.75">
      <c r="A4" s="221"/>
      <c r="B4" s="221"/>
      <c r="C4" s="221"/>
      <c r="D4" s="13"/>
    </row>
    <row r="5" spans="1:4" ht="15.75">
      <c r="A5" s="221" t="s">
        <v>0</v>
      </c>
      <c r="B5" s="221"/>
      <c r="C5" s="221"/>
      <c r="D5" s="13"/>
    </row>
    <row r="6" spans="1:4" ht="15" customHeight="1">
      <c r="A6" s="221" t="s">
        <v>103</v>
      </c>
      <c r="B6" s="221"/>
      <c r="C6" s="221"/>
      <c r="D6" s="13"/>
    </row>
    <row r="7" spans="1:4" ht="15" customHeight="1">
      <c r="A7" s="15"/>
      <c r="D7" s="15"/>
    </row>
    <row r="8" spans="1:4" ht="15" customHeight="1" thickBot="1">
      <c r="A8" s="25"/>
      <c r="B8" s="27"/>
      <c r="C8" s="27"/>
      <c r="D8" s="16"/>
    </row>
    <row r="9" spans="1:4" ht="18.75" thickBot="1">
      <c r="A9" s="204" t="s">
        <v>1</v>
      </c>
      <c r="B9" s="205"/>
      <c r="C9" s="206"/>
    </row>
    <row r="10" spans="1:4" s="22" customFormat="1" ht="12.75" customHeight="1">
      <c r="A10" s="213" t="s">
        <v>2</v>
      </c>
      <c r="B10" s="215" t="s">
        <v>3</v>
      </c>
      <c r="C10" s="217" t="s">
        <v>4</v>
      </c>
    </row>
    <row r="11" spans="1:4" s="22" customFormat="1" ht="23.25" customHeight="1" thickBot="1">
      <c r="A11" s="214"/>
      <c r="B11" s="216"/>
      <c r="C11" s="218"/>
    </row>
    <row r="12" spans="1:4" s="94" customFormat="1" ht="23.25" customHeight="1" thickBot="1">
      <c r="A12" s="36" t="s">
        <v>112</v>
      </c>
      <c r="B12" s="77">
        <f>SUM(B13:B15)</f>
        <v>1382548.56</v>
      </c>
      <c r="C12" s="103">
        <f>SUM(C13:C15)</f>
        <v>1209001.82</v>
      </c>
    </row>
    <row r="13" spans="1:4" ht="14.25">
      <c r="A13" s="30" t="s">
        <v>124</v>
      </c>
      <c r="B13" s="31">
        <v>1034613.65</v>
      </c>
      <c r="C13" s="32">
        <v>887861.87</v>
      </c>
    </row>
    <row r="14" spans="1:4" ht="14.25">
      <c r="A14" s="33" t="s">
        <v>125</v>
      </c>
      <c r="B14" s="34">
        <v>327756.96000000002</v>
      </c>
      <c r="C14" s="35">
        <v>303731.87</v>
      </c>
    </row>
    <row r="15" spans="1:4" ht="15" thickBot="1">
      <c r="A15" s="33" t="s">
        <v>127</v>
      </c>
      <c r="B15" s="163">
        <v>20177.95</v>
      </c>
      <c r="C15" s="35">
        <v>17408.080000000002</v>
      </c>
    </row>
    <row r="16" spans="1:4" s="94" customFormat="1" ht="23.25" customHeight="1" thickBot="1">
      <c r="A16" s="36" t="s">
        <v>131</v>
      </c>
      <c r="B16" s="77">
        <f>B17</f>
        <v>13589.47</v>
      </c>
      <c r="C16" s="78">
        <f>C17</f>
        <v>9429.1299999999992</v>
      </c>
    </row>
    <row r="17" spans="1:8" ht="15" thickBot="1">
      <c r="A17" s="39" t="s">
        <v>128</v>
      </c>
      <c r="B17" s="31">
        <v>13589.47</v>
      </c>
      <c r="C17" s="32">
        <v>9429.1299999999992</v>
      </c>
    </row>
    <row r="18" spans="1:8" s="22" customFormat="1" ht="25.5" customHeight="1" thickBot="1">
      <c r="A18" s="40" t="s">
        <v>113</v>
      </c>
      <c r="B18" s="28">
        <f>B12+B16</f>
        <v>1396138.03</v>
      </c>
      <c r="C18" s="29">
        <f>C12+C16</f>
        <v>1218430.95</v>
      </c>
      <c r="E18" s="106"/>
      <c r="H18" s="106"/>
    </row>
    <row r="19" spans="1:8" s="22" customFormat="1" ht="16.5" thickBot="1">
      <c r="A19" s="40" t="s">
        <v>13</v>
      </c>
      <c r="B19" s="219">
        <f>B18-C18</f>
        <v>177707.08000000007</v>
      </c>
      <c r="C19" s="220"/>
      <c r="E19" s="106"/>
    </row>
    <row r="20" spans="1:8" ht="21.75" customHeight="1" thickBot="1">
      <c r="A20" s="204" t="s">
        <v>5</v>
      </c>
      <c r="B20" s="205"/>
      <c r="C20" s="206"/>
      <c r="D20" s="18"/>
      <c r="E20" s="44"/>
      <c r="F20" s="45"/>
    </row>
    <row r="21" spans="1:8" s="94" customFormat="1" ht="78" customHeight="1" thickBot="1">
      <c r="A21" s="91" t="s">
        <v>6</v>
      </c>
      <c r="B21" s="77"/>
      <c r="C21" s="78" t="s">
        <v>141</v>
      </c>
    </row>
    <row r="22" spans="1:8" ht="21.75" customHeight="1" thickBot="1">
      <c r="A22" s="207" t="s">
        <v>115</v>
      </c>
      <c r="B22" s="208"/>
      <c r="C22" s="209"/>
    </row>
    <row r="23" spans="1:8" ht="26.25" customHeight="1">
      <c r="A23" s="47" t="s">
        <v>20</v>
      </c>
      <c r="B23" s="68"/>
      <c r="C23" s="49">
        <v>51350.889999999992</v>
      </c>
    </row>
    <row r="24" spans="1:8" ht="24" customHeight="1">
      <c r="A24" s="50" t="s">
        <v>19</v>
      </c>
      <c r="B24" s="69"/>
      <c r="C24" s="52">
        <v>10579.819999999998</v>
      </c>
    </row>
    <row r="25" spans="1:8" ht="24" customHeight="1">
      <c r="A25" s="50" t="s">
        <v>133</v>
      </c>
      <c r="B25" s="69"/>
      <c r="C25" s="52">
        <v>184113.67838758155</v>
      </c>
    </row>
    <row r="26" spans="1:8" ht="24" customHeight="1">
      <c r="A26" s="115" t="s">
        <v>134</v>
      </c>
      <c r="B26" s="69"/>
      <c r="C26" s="52">
        <v>44702.5</v>
      </c>
    </row>
    <row r="27" spans="1:8" s="100" customFormat="1" ht="30">
      <c r="A27" s="101" t="s">
        <v>21</v>
      </c>
      <c r="B27" s="102"/>
      <c r="C27" s="99">
        <f>SUM(C28:C32)</f>
        <v>298499.4200000001</v>
      </c>
    </row>
    <row r="28" spans="1:8">
      <c r="A28" s="53" t="s">
        <v>32</v>
      </c>
      <c r="B28" s="70"/>
      <c r="C28" s="52">
        <v>36475.879999999997</v>
      </c>
    </row>
    <row r="29" spans="1:8">
      <c r="A29" s="53" t="s">
        <v>30</v>
      </c>
      <c r="B29" s="70"/>
      <c r="C29" s="52">
        <v>3305.8199999999997</v>
      </c>
    </row>
    <row r="30" spans="1:8">
      <c r="A30" s="53" t="s">
        <v>29</v>
      </c>
      <c r="B30" s="70"/>
      <c r="C30" s="52">
        <v>8400</v>
      </c>
    </row>
    <row r="31" spans="1:8">
      <c r="A31" s="53" t="s">
        <v>31</v>
      </c>
      <c r="B31" s="70"/>
      <c r="C31" s="52">
        <v>4500</v>
      </c>
    </row>
    <row r="32" spans="1:8" ht="13.5" thickBot="1">
      <c r="A32" s="115" t="s">
        <v>28</v>
      </c>
      <c r="B32" s="139"/>
      <c r="C32" s="117">
        <v>245817.72000000009</v>
      </c>
    </row>
    <row r="33" spans="1:6" s="100" customFormat="1" ht="30">
      <c r="A33" s="143" t="s">
        <v>22</v>
      </c>
      <c r="B33" s="144"/>
      <c r="C33" s="132">
        <f>SUM(C34:C34)</f>
        <v>2597.3599999999997</v>
      </c>
    </row>
    <row r="34" spans="1:6" ht="13.5" thickBot="1">
      <c r="A34" s="145" t="s">
        <v>25</v>
      </c>
      <c r="B34" s="146"/>
      <c r="C34" s="147">
        <v>2597.3599999999997</v>
      </c>
    </row>
    <row r="35" spans="1:6" s="100" customFormat="1" ht="28.5">
      <c r="A35" s="133" t="s">
        <v>33</v>
      </c>
      <c r="B35" s="134"/>
      <c r="C35" s="135">
        <v>61482.6</v>
      </c>
    </row>
    <row r="36" spans="1:6" s="100" customFormat="1" ht="15.75" thickBot="1">
      <c r="A36" s="136" t="s">
        <v>9</v>
      </c>
      <c r="B36" s="137"/>
      <c r="C36" s="138">
        <v>150310.37</v>
      </c>
    </row>
    <row r="37" spans="1:6" s="100" customFormat="1" ht="15.75" thickBot="1">
      <c r="A37" s="125" t="s">
        <v>24</v>
      </c>
      <c r="B37" s="126"/>
      <c r="C37" s="142">
        <v>10601.150000000005</v>
      </c>
    </row>
    <row r="38" spans="1:6" s="109" customFormat="1" ht="32.25" thickBot="1">
      <c r="A38" s="46" t="s">
        <v>121</v>
      </c>
      <c r="B38" s="62"/>
      <c r="C38" s="56">
        <f>SUM(C23:C27)+C33+C35+C36+C37</f>
        <v>814237.78838758171</v>
      </c>
    </row>
    <row r="39" spans="1:6" ht="21.75" customHeight="1" thickBot="1">
      <c r="A39" s="210" t="s">
        <v>114</v>
      </c>
      <c r="B39" s="211"/>
      <c r="C39" s="212"/>
      <c r="D39" s="18"/>
      <c r="E39" s="44"/>
      <c r="F39" s="45"/>
    </row>
    <row r="40" spans="1:6" s="94" customFormat="1" ht="40.5" customHeight="1" thickBot="1">
      <c r="A40" s="91" t="s">
        <v>15</v>
      </c>
      <c r="B40" s="74"/>
      <c r="C40" s="92">
        <f>SUM(C41:C51)</f>
        <v>345863.95</v>
      </c>
      <c r="D40" s="18"/>
      <c r="E40" s="57"/>
      <c r="F40" s="93"/>
    </row>
    <row r="41" spans="1:6" ht="15" customHeight="1">
      <c r="A41" s="6" t="s">
        <v>106</v>
      </c>
      <c r="B41" s="79"/>
      <c r="C41" s="59">
        <v>8576.25</v>
      </c>
      <c r="D41" s="14"/>
      <c r="E41" s="45"/>
      <c r="F41" s="45"/>
    </row>
    <row r="42" spans="1:6" ht="15" customHeight="1">
      <c r="A42" s="3" t="s">
        <v>32</v>
      </c>
      <c r="B42" s="76"/>
      <c r="C42" s="59">
        <v>12889.8</v>
      </c>
      <c r="D42" s="14"/>
      <c r="E42" s="45"/>
      <c r="F42" s="2"/>
    </row>
    <row r="43" spans="1:6" ht="15" customHeight="1">
      <c r="A43" s="3" t="s">
        <v>8</v>
      </c>
      <c r="B43" s="76"/>
      <c r="C43" s="59">
        <v>75566.179999999993</v>
      </c>
      <c r="D43" s="14"/>
      <c r="E43" s="45"/>
      <c r="F43" s="2"/>
    </row>
    <row r="44" spans="1:6" ht="15" customHeight="1">
      <c r="A44" s="3" t="s">
        <v>107</v>
      </c>
      <c r="B44" s="76"/>
      <c r="C44" s="59">
        <v>5166</v>
      </c>
      <c r="D44" s="14"/>
      <c r="E44" s="45"/>
      <c r="F44" s="2"/>
    </row>
    <row r="45" spans="1:6" ht="15" customHeight="1">
      <c r="A45" s="3" t="s">
        <v>108</v>
      </c>
      <c r="B45" s="76"/>
      <c r="C45" s="59">
        <v>1548</v>
      </c>
      <c r="D45" s="14"/>
      <c r="E45" s="45"/>
      <c r="F45" s="2"/>
    </row>
    <row r="46" spans="1:6" ht="15" customHeight="1">
      <c r="A46" s="3" t="s">
        <v>42</v>
      </c>
      <c r="B46" s="76"/>
      <c r="C46" s="59">
        <v>78958</v>
      </c>
      <c r="D46" s="14"/>
      <c r="E46" s="45"/>
      <c r="F46" s="2"/>
    </row>
    <row r="47" spans="1:6" ht="15" customHeight="1">
      <c r="A47" s="3" t="s">
        <v>109</v>
      </c>
      <c r="B47" s="76"/>
      <c r="C47" s="59">
        <v>48519.9</v>
      </c>
      <c r="D47" s="14"/>
      <c r="E47" s="45"/>
      <c r="F47" s="2"/>
    </row>
    <row r="48" spans="1:6" ht="15" customHeight="1">
      <c r="A48" s="3" t="s">
        <v>7</v>
      </c>
      <c r="B48" s="76"/>
      <c r="C48" s="59">
        <v>32111.22</v>
      </c>
      <c r="D48" s="14"/>
      <c r="E48" s="45"/>
      <c r="F48" s="2"/>
    </row>
    <row r="49" spans="1:6" ht="15" customHeight="1">
      <c r="A49" s="3" t="s">
        <v>24</v>
      </c>
      <c r="B49" s="76"/>
      <c r="C49" s="59">
        <v>12770.7</v>
      </c>
      <c r="D49" s="14"/>
      <c r="E49" s="45"/>
      <c r="F49" s="2"/>
    </row>
    <row r="50" spans="1:6">
      <c r="A50" s="3" t="s">
        <v>39</v>
      </c>
      <c r="B50" s="76"/>
      <c r="C50" s="35">
        <v>50103.46</v>
      </c>
      <c r="D50" s="14"/>
      <c r="E50" s="45"/>
      <c r="F50" s="2"/>
    </row>
    <row r="51" spans="1:6" ht="15" customHeight="1" thickBot="1">
      <c r="A51" s="111" t="s">
        <v>40</v>
      </c>
      <c r="B51" s="76"/>
      <c r="C51" s="35">
        <v>19654.439999999999</v>
      </c>
      <c r="D51" s="14"/>
      <c r="E51" s="45"/>
      <c r="F51" s="2"/>
    </row>
    <row r="52" spans="1:6" s="94" customFormat="1" ht="40.5" customHeight="1" thickBot="1">
      <c r="A52" s="91" t="s">
        <v>17</v>
      </c>
      <c r="B52" s="74"/>
      <c r="C52" s="96">
        <f>SUM(C53:C61)</f>
        <v>38090</v>
      </c>
      <c r="D52" s="18"/>
      <c r="E52" s="57"/>
      <c r="F52" s="93"/>
    </row>
    <row r="53" spans="1:6" s="8" customFormat="1">
      <c r="A53" s="5" t="s">
        <v>46</v>
      </c>
      <c r="B53" s="80"/>
      <c r="C53" s="83">
        <v>1348</v>
      </c>
      <c r="D53" s="14"/>
      <c r="E53" s="7"/>
      <c r="F53" s="2"/>
    </row>
    <row r="54" spans="1:6" s="8" customFormat="1">
      <c r="A54" s="5" t="s">
        <v>47</v>
      </c>
      <c r="B54" s="80"/>
      <c r="C54" s="83">
        <v>157</v>
      </c>
      <c r="D54" s="14"/>
      <c r="E54" s="7"/>
      <c r="F54" s="2"/>
    </row>
    <row r="55" spans="1:6" s="8" customFormat="1">
      <c r="A55" s="5" t="s">
        <v>50</v>
      </c>
      <c r="B55" s="80"/>
      <c r="C55" s="83">
        <v>1275</v>
      </c>
      <c r="D55" s="14"/>
      <c r="E55" s="7"/>
      <c r="F55" s="2"/>
    </row>
    <row r="56" spans="1:6" s="8" customFormat="1">
      <c r="A56" s="5" t="s">
        <v>58</v>
      </c>
      <c r="B56" s="80"/>
      <c r="C56" s="83">
        <v>153</v>
      </c>
      <c r="D56" s="14"/>
      <c r="E56" s="7"/>
      <c r="F56" s="2"/>
    </row>
    <row r="57" spans="1:6" s="8" customFormat="1">
      <c r="A57" s="5" t="s">
        <v>64</v>
      </c>
      <c r="B57" s="80"/>
      <c r="C57" s="83">
        <v>9500</v>
      </c>
      <c r="D57" s="14"/>
      <c r="E57" s="7"/>
      <c r="F57" s="2"/>
    </row>
    <row r="58" spans="1:6" s="8" customFormat="1">
      <c r="A58" s="5" t="s">
        <v>67</v>
      </c>
      <c r="B58" s="80"/>
      <c r="C58" s="83">
        <v>23517</v>
      </c>
      <c r="D58" s="14"/>
      <c r="E58" s="7"/>
      <c r="F58" s="2"/>
    </row>
    <row r="59" spans="1:6" s="8" customFormat="1">
      <c r="A59" s="5" t="s">
        <v>74</v>
      </c>
      <c r="B59" s="80"/>
      <c r="C59" s="83">
        <v>1442</v>
      </c>
      <c r="D59" s="14"/>
      <c r="E59" s="7"/>
      <c r="F59" s="2"/>
    </row>
    <row r="60" spans="1:6" s="8" customFormat="1">
      <c r="A60" s="5" t="s">
        <v>84</v>
      </c>
      <c r="B60" s="80"/>
      <c r="C60" s="83">
        <v>424</v>
      </c>
      <c r="D60" s="14"/>
      <c r="E60" s="7"/>
      <c r="F60" s="2"/>
    </row>
    <row r="61" spans="1:6" s="8" customFormat="1" ht="13.5" thickBot="1">
      <c r="A61" s="5" t="s">
        <v>86</v>
      </c>
      <c r="B61" s="80"/>
      <c r="C61" s="83">
        <v>274</v>
      </c>
      <c r="D61" s="14"/>
      <c r="E61" s="7"/>
      <c r="F61" s="2"/>
    </row>
    <row r="62" spans="1:6" s="114" customFormat="1" ht="40.5" customHeight="1" thickBot="1">
      <c r="A62" s="11" t="s">
        <v>16</v>
      </c>
      <c r="B62" s="112"/>
      <c r="C62" s="20">
        <f>SUM(C63:C63)</f>
        <v>9127</v>
      </c>
      <c r="D62" s="18"/>
      <c r="E62" s="12"/>
      <c r="F62" s="113"/>
    </row>
    <row r="63" spans="1:6" s="8" customFormat="1" ht="15.75" thickBot="1">
      <c r="A63" s="4" t="s">
        <v>135</v>
      </c>
      <c r="B63" s="81"/>
      <c r="C63" s="9">
        <v>9127</v>
      </c>
      <c r="D63" s="18"/>
      <c r="E63" s="10"/>
    </row>
    <row r="64" spans="1:6" s="109" customFormat="1" ht="30.75" thickBot="1">
      <c r="A64" s="121" t="s">
        <v>130</v>
      </c>
      <c r="B64" s="180"/>
      <c r="C64" s="123">
        <f>C40+C52+C62</f>
        <v>393080.95</v>
      </c>
    </row>
    <row r="65" spans="1:3" s="22" customFormat="1" ht="30.75" thickBot="1">
      <c r="A65" s="121" t="s">
        <v>122</v>
      </c>
      <c r="B65" s="181"/>
      <c r="C65" s="182">
        <f>C64+C38</f>
        <v>1207318.7383875817</v>
      </c>
    </row>
    <row r="66" spans="1:3" s="22" customFormat="1" ht="70.5" customHeight="1" thickBot="1">
      <c r="A66" s="183" t="s">
        <v>136</v>
      </c>
      <c r="B66" s="184"/>
      <c r="C66" s="123">
        <f>B18-C65-B15</f>
        <v>168641.34161241836</v>
      </c>
    </row>
    <row r="67" spans="1:3" s="22" customFormat="1" ht="75.75" customHeight="1" thickBot="1">
      <c r="A67" s="183" t="s">
        <v>137</v>
      </c>
      <c r="B67" s="184"/>
      <c r="C67" s="123">
        <f>C18-C65-C15</f>
        <v>-6295.8683875817078</v>
      </c>
    </row>
    <row r="68" spans="1:3" s="22" customFormat="1" ht="61.5" customHeight="1" thickBot="1">
      <c r="A68" s="121" t="s">
        <v>132</v>
      </c>
      <c r="B68" s="185"/>
      <c r="C68" s="123">
        <v>-23390.979999999923</v>
      </c>
    </row>
    <row r="69" spans="1:3" s="22" customFormat="1" ht="65.25" customHeight="1" thickBot="1">
      <c r="A69" s="179" t="s">
        <v>140</v>
      </c>
      <c r="B69" s="82"/>
      <c r="C69" s="63">
        <f>C67+C68</f>
        <v>-29686.848387581631</v>
      </c>
    </row>
    <row r="72" spans="1:3" ht="15">
      <c r="A72" s="22"/>
      <c r="B72" s="22"/>
      <c r="C72" s="22"/>
    </row>
    <row r="73" spans="1:3" ht="15">
      <c r="A73" s="22"/>
      <c r="B73" s="22"/>
      <c r="C73" s="22"/>
    </row>
    <row r="74" spans="1:3" ht="15">
      <c r="A74" s="22"/>
      <c r="B74" s="22"/>
      <c r="C74" s="22"/>
    </row>
    <row r="75" spans="1:3">
      <c r="A75" s="64"/>
      <c r="B75" s="65"/>
      <c r="C75" s="66"/>
    </row>
  </sheetData>
  <autoFilter ref="A21:H69"/>
  <sortState ref="A34:J39">
    <sortCondition ref="A34:A39"/>
  </sortState>
  <mergeCells count="14">
    <mergeCell ref="A6:C6"/>
    <mergeCell ref="A1:C1"/>
    <mergeCell ref="A2:C2"/>
    <mergeCell ref="A3:C3"/>
    <mergeCell ref="A4:C4"/>
    <mergeCell ref="A5:C5"/>
    <mergeCell ref="A20:C20"/>
    <mergeCell ref="A22:C22"/>
    <mergeCell ref="A39:C39"/>
    <mergeCell ref="A9:C9"/>
    <mergeCell ref="A10:A11"/>
    <mergeCell ref="B10:B11"/>
    <mergeCell ref="C10:C11"/>
    <mergeCell ref="B19:C19"/>
  </mergeCells>
  <pageMargins left="0.23622047244094491" right="0.15748031496062992" top="0.23622047244094491" bottom="0.23622047244094491" header="0.15748031496062992" footer="0.23622047244094491"/>
  <pageSetup paperSize="9" scale="8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zoomScale="90" zoomScaleNormal="90" workbookViewId="0">
      <pane xSplit="1" ySplit="11" topLeftCell="B62" activePane="bottomRight" state="frozen"/>
      <selection activeCell="A19" sqref="A19"/>
      <selection pane="topRight" activeCell="A19" sqref="A19"/>
      <selection pane="bottomLeft" activeCell="A19" sqref="A19"/>
      <selection pane="bottomRight" activeCell="A80" sqref="A80:C82"/>
    </sheetView>
  </sheetViews>
  <sheetFormatPr defaultRowHeight="12.75"/>
  <cols>
    <col min="1" max="1" width="69.7109375" style="17" customWidth="1"/>
    <col min="2" max="2" width="19.42578125" style="23" customWidth="1"/>
    <col min="3" max="3" width="23.85546875" style="23" customWidth="1"/>
    <col min="4" max="4" width="21.28515625" style="17" customWidth="1"/>
    <col min="5" max="5" width="38" style="17" customWidth="1"/>
    <col min="6" max="7" width="9.140625" style="17"/>
    <col min="8" max="8" width="9.7109375" style="17" bestFit="1" customWidth="1"/>
    <col min="9" max="16384" width="9.140625" style="17"/>
  </cols>
  <sheetData>
    <row r="1" spans="1:4" ht="15.75">
      <c r="A1" s="221" t="s">
        <v>119</v>
      </c>
      <c r="B1" s="221"/>
      <c r="C1" s="221"/>
      <c r="D1" s="13"/>
    </row>
    <row r="2" spans="1:4" ht="15.75">
      <c r="A2" s="221" t="s">
        <v>14</v>
      </c>
      <c r="B2" s="221"/>
      <c r="C2" s="221"/>
      <c r="D2" s="13"/>
    </row>
    <row r="3" spans="1:4" ht="15.75">
      <c r="A3" s="222" t="s">
        <v>120</v>
      </c>
      <c r="B3" s="222"/>
      <c r="C3" s="222"/>
      <c r="D3" s="13"/>
    </row>
    <row r="4" spans="1:4" ht="15.75">
      <c r="A4" s="221"/>
      <c r="B4" s="221"/>
      <c r="C4" s="221"/>
      <c r="D4" s="13"/>
    </row>
    <row r="5" spans="1:4" ht="15.75">
      <c r="A5" s="221" t="s">
        <v>0</v>
      </c>
      <c r="B5" s="221"/>
      <c r="C5" s="221"/>
      <c r="D5" s="13"/>
    </row>
    <row r="6" spans="1:4" ht="15" customHeight="1">
      <c r="A6" s="221" t="s">
        <v>104</v>
      </c>
      <c r="B6" s="221"/>
      <c r="C6" s="221"/>
      <c r="D6" s="13"/>
    </row>
    <row r="7" spans="1:4" ht="15" customHeight="1">
      <c r="A7" s="15"/>
      <c r="D7" s="15"/>
    </row>
    <row r="8" spans="1:4" ht="15" customHeight="1" thickBot="1">
      <c r="A8" s="25"/>
      <c r="B8" s="84"/>
      <c r="C8" s="84"/>
      <c r="D8" s="16"/>
    </row>
    <row r="9" spans="1:4" ht="18.75" thickBot="1">
      <c r="A9" s="204" t="s">
        <v>1</v>
      </c>
      <c r="B9" s="205"/>
      <c r="C9" s="206"/>
    </row>
    <row r="10" spans="1:4" s="22" customFormat="1" ht="12.75" customHeight="1">
      <c r="A10" s="213" t="s">
        <v>2</v>
      </c>
      <c r="B10" s="215" t="s">
        <v>3</v>
      </c>
      <c r="C10" s="217" t="s">
        <v>4</v>
      </c>
    </row>
    <row r="11" spans="1:4" s="22" customFormat="1" ht="23.25" customHeight="1" thickBot="1">
      <c r="A11" s="214"/>
      <c r="B11" s="216"/>
      <c r="C11" s="218"/>
    </row>
    <row r="12" spans="1:4" s="94" customFormat="1" ht="23.25" customHeight="1" thickBot="1">
      <c r="A12" s="36" t="s">
        <v>112</v>
      </c>
      <c r="B12" s="169">
        <f>SUM(B13:B14)</f>
        <v>873753.93</v>
      </c>
      <c r="C12" s="175">
        <f>SUM(C13:C14)</f>
        <v>577724.9</v>
      </c>
    </row>
    <row r="13" spans="1:4" ht="14.25">
      <c r="A13" s="30" t="s">
        <v>124</v>
      </c>
      <c r="B13" s="171">
        <v>677507.43</v>
      </c>
      <c r="C13" s="172">
        <v>430642.82</v>
      </c>
    </row>
    <row r="14" spans="1:4" ht="15" thickBot="1">
      <c r="A14" s="33" t="s">
        <v>125</v>
      </c>
      <c r="B14" s="173">
        <v>196246.5</v>
      </c>
      <c r="C14" s="174">
        <v>147082.07999999999</v>
      </c>
    </row>
    <row r="15" spans="1:4" s="94" customFormat="1" ht="23.25" customHeight="1" thickBot="1">
      <c r="A15" s="36" t="s">
        <v>131</v>
      </c>
      <c r="B15" s="169">
        <f>B16</f>
        <v>13541.43</v>
      </c>
      <c r="C15" s="170">
        <f>C16</f>
        <v>8930.49</v>
      </c>
    </row>
    <row r="16" spans="1:4" ht="15" thickBot="1">
      <c r="A16" s="39" t="s">
        <v>128</v>
      </c>
      <c r="B16" s="171">
        <v>13541.43</v>
      </c>
      <c r="C16" s="172">
        <v>8930.49</v>
      </c>
    </row>
    <row r="17" spans="1:8" s="22" customFormat="1" ht="23.25" customHeight="1" thickBot="1">
      <c r="A17" s="40" t="s">
        <v>113</v>
      </c>
      <c r="B17" s="167">
        <f>B12+B15</f>
        <v>887295.3600000001</v>
      </c>
      <c r="C17" s="168">
        <f>C12+C15</f>
        <v>586655.39</v>
      </c>
      <c r="E17" s="106"/>
      <c r="H17" s="106"/>
    </row>
    <row r="18" spans="1:8" s="22" customFormat="1" ht="23.25" customHeight="1" thickBot="1">
      <c r="A18" s="40" t="s">
        <v>13</v>
      </c>
      <c r="B18" s="231">
        <f>B17-C17</f>
        <v>300639.97000000009</v>
      </c>
      <c r="C18" s="232"/>
      <c r="E18" s="106"/>
    </row>
    <row r="19" spans="1:8" ht="24.75" customHeight="1" thickBot="1">
      <c r="A19" s="204" t="s">
        <v>5</v>
      </c>
      <c r="B19" s="205"/>
      <c r="C19" s="206"/>
      <c r="D19" s="18"/>
      <c r="E19" s="44"/>
      <c r="F19" s="45"/>
    </row>
    <row r="20" spans="1:8" s="94" customFormat="1" ht="59.25" customHeight="1" thickBot="1">
      <c r="A20" s="104" t="s">
        <v>6</v>
      </c>
      <c r="B20" s="105"/>
      <c r="C20" s="78" t="s">
        <v>141</v>
      </c>
    </row>
    <row r="21" spans="1:8" ht="24.75" customHeight="1" thickBot="1">
      <c r="A21" s="207" t="s">
        <v>18</v>
      </c>
      <c r="B21" s="208"/>
      <c r="C21" s="209"/>
    </row>
    <row r="22" spans="1:8" ht="26.25" customHeight="1">
      <c r="A22" s="47" t="s">
        <v>20</v>
      </c>
      <c r="B22" s="85"/>
      <c r="C22" s="86">
        <v>116993</v>
      </c>
    </row>
    <row r="23" spans="1:8" ht="24" customHeight="1">
      <c r="A23" s="50" t="s">
        <v>19</v>
      </c>
      <c r="B23" s="87"/>
      <c r="C23" s="88">
        <v>8122</v>
      </c>
    </row>
    <row r="24" spans="1:8" ht="24" customHeight="1">
      <c r="A24" s="50" t="s">
        <v>133</v>
      </c>
      <c r="B24" s="87"/>
      <c r="C24" s="88">
        <v>81407.158130549855</v>
      </c>
    </row>
    <row r="25" spans="1:8" ht="33" customHeight="1" thickBot="1">
      <c r="A25" s="115" t="s">
        <v>134</v>
      </c>
      <c r="B25" s="155"/>
      <c r="C25" s="152">
        <v>19765.52</v>
      </c>
    </row>
    <row r="26" spans="1:8" s="100" customFormat="1" ht="30.75" thickBot="1">
      <c r="A26" s="121" t="s">
        <v>21</v>
      </c>
      <c r="B26" s="157"/>
      <c r="C26" s="123">
        <f>SUM(C27:C30)</f>
        <v>129188.76000000001</v>
      </c>
    </row>
    <row r="27" spans="1:8">
      <c r="A27" s="118" t="s">
        <v>32</v>
      </c>
      <c r="B27" s="119"/>
      <c r="C27" s="156">
        <v>16038</v>
      </c>
    </row>
    <row r="28" spans="1:8">
      <c r="A28" s="53" t="s">
        <v>35</v>
      </c>
      <c r="B28" s="54"/>
      <c r="C28" s="88">
        <v>12358.41</v>
      </c>
    </row>
    <row r="29" spans="1:8">
      <c r="A29" s="53" t="s">
        <v>36</v>
      </c>
      <c r="B29" s="54"/>
      <c r="C29" s="88">
        <v>2669.16</v>
      </c>
    </row>
    <row r="30" spans="1:8" ht="13.5" thickBot="1">
      <c r="A30" s="115" t="s">
        <v>28</v>
      </c>
      <c r="B30" s="124"/>
      <c r="C30" s="152">
        <v>98123.19</v>
      </c>
    </row>
    <row r="31" spans="1:8" s="100" customFormat="1" ht="28.5">
      <c r="A31" s="133" t="s">
        <v>33</v>
      </c>
      <c r="B31" s="134"/>
      <c r="C31" s="135">
        <v>27185</v>
      </c>
    </row>
    <row r="32" spans="1:8" s="100" customFormat="1" ht="15.75" thickBot="1">
      <c r="A32" s="136" t="s">
        <v>9</v>
      </c>
      <c r="B32" s="137"/>
      <c r="C32" s="138">
        <v>66460.789999999994</v>
      </c>
    </row>
    <row r="33" spans="1:6" s="100" customFormat="1" ht="15.75" thickBot="1">
      <c r="A33" s="153" t="s">
        <v>24</v>
      </c>
      <c r="B33" s="154"/>
      <c r="C33" s="142">
        <v>6810.33</v>
      </c>
    </row>
    <row r="34" spans="1:6" ht="49.5" customHeight="1" thickBot="1">
      <c r="A34" s="46" t="s">
        <v>121</v>
      </c>
      <c r="B34" s="55"/>
      <c r="C34" s="89">
        <f>SUM(C22:C26)+C31+C32+C33</f>
        <v>455932.55813054985</v>
      </c>
    </row>
    <row r="35" spans="1:6" ht="24.75" customHeight="1" thickBot="1">
      <c r="A35" s="210" t="s">
        <v>114</v>
      </c>
      <c r="B35" s="211"/>
      <c r="C35" s="212"/>
      <c r="D35" s="18"/>
      <c r="E35" s="44"/>
      <c r="F35" s="45"/>
    </row>
    <row r="36" spans="1:6" s="94" customFormat="1" ht="40.5" customHeight="1" thickBot="1">
      <c r="A36" s="91" t="s">
        <v>15</v>
      </c>
      <c r="B36" s="74"/>
      <c r="C36" s="92">
        <f>SUM(C37:C48)</f>
        <v>382490.06999999995</v>
      </c>
      <c r="D36" s="18"/>
      <c r="E36" s="57"/>
      <c r="F36" s="93"/>
    </row>
    <row r="37" spans="1:6" ht="15" customHeight="1">
      <c r="A37" s="6" t="s">
        <v>106</v>
      </c>
      <c r="B37" s="90"/>
      <c r="C37" s="59">
        <v>3076</v>
      </c>
      <c r="D37" s="19"/>
      <c r="E37" s="45"/>
      <c r="F37" s="45"/>
    </row>
    <row r="38" spans="1:6" ht="15" customHeight="1">
      <c r="A38" s="3" t="s">
        <v>32</v>
      </c>
      <c r="B38" s="90"/>
      <c r="C38" s="59">
        <v>16038</v>
      </c>
      <c r="D38" s="19"/>
      <c r="E38" s="45"/>
      <c r="F38" s="1"/>
    </row>
    <row r="39" spans="1:6" ht="15" customHeight="1">
      <c r="A39" s="3" t="s">
        <v>8</v>
      </c>
      <c r="B39" s="90"/>
      <c r="C39" s="59">
        <v>98123.19</v>
      </c>
      <c r="D39" s="19"/>
      <c r="E39" s="45"/>
      <c r="F39" s="1"/>
    </row>
    <row r="40" spans="1:6" ht="15" customHeight="1">
      <c r="A40" s="3" t="s">
        <v>107</v>
      </c>
      <c r="B40" s="90"/>
      <c r="C40" s="59">
        <v>6396</v>
      </c>
      <c r="D40" s="19"/>
      <c r="E40" s="45"/>
      <c r="F40" s="1"/>
    </row>
    <row r="41" spans="1:6" ht="15" customHeight="1">
      <c r="A41" s="3" t="s">
        <v>108</v>
      </c>
      <c r="B41" s="90"/>
      <c r="C41" s="59">
        <v>774</v>
      </c>
      <c r="D41" s="19"/>
      <c r="E41" s="45"/>
      <c r="F41" s="1"/>
    </row>
    <row r="42" spans="1:6" ht="15" customHeight="1">
      <c r="A42" s="3" t="s">
        <v>43</v>
      </c>
      <c r="B42" s="90"/>
      <c r="C42" s="59">
        <v>1782.91</v>
      </c>
      <c r="D42" s="19"/>
      <c r="E42" s="45"/>
      <c r="F42" s="1"/>
    </row>
    <row r="43" spans="1:6" ht="15" customHeight="1">
      <c r="A43" s="3" t="s">
        <v>42</v>
      </c>
      <c r="B43" s="90"/>
      <c r="C43" s="59">
        <v>43745.46</v>
      </c>
      <c r="D43" s="19"/>
      <c r="E43" s="45"/>
      <c r="F43" s="1"/>
    </row>
    <row r="44" spans="1:6" ht="15" customHeight="1">
      <c r="A44" s="3" t="s">
        <v>109</v>
      </c>
      <c r="B44" s="90"/>
      <c r="C44" s="59">
        <v>48519.9</v>
      </c>
      <c r="D44" s="19"/>
      <c r="E44" s="45"/>
      <c r="F44" s="1"/>
    </row>
    <row r="45" spans="1:6" ht="15" customHeight="1">
      <c r="A45" s="3" t="s">
        <v>7</v>
      </c>
      <c r="B45" s="90"/>
      <c r="C45" s="59">
        <v>64693.2</v>
      </c>
      <c r="D45" s="19"/>
      <c r="E45" s="45"/>
      <c r="F45" s="1"/>
    </row>
    <row r="46" spans="1:6" ht="15" customHeight="1">
      <c r="A46" s="3" t="s">
        <v>24</v>
      </c>
      <c r="B46" s="90"/>
      <c r="C46" s="59">
        <v>6809.57</v>
      </c>
      <c r="D46" s="19"/>
      <c r="E46" s="45"/>
      <c r="F46" s="1"/>
    </row>
    <row r="47" spans="1:6" ht="14.25">
      <c r="A47" s="3" t="s">
        <v>39</v>
      </c>
      <c r="B47" s="90"/>
      <c r="C47" s="59">
        <v>66460.789999999994</v>
      </c>
      <c r="D47" s="19"/>
      <c r="E47" s="45"/>
      <c r="F47" s="2"/>
    </row>
    <row r="48" spans="1:6" ht="26.25" thickBot="1">
      <c r="A48" s="61" t="s">
        <v>40</v>
      </c>
      <c r="B48" s="90"/>
      <c r="C48" s="59">
        <v>26071.05</v>
      </c>
      <c r="D48" s="19"/>
      <c r="E48" s="45"/>
      <c r="F48" s="2"/>
    </row>
    <row r="49" spans="1:6" s="94" customFormat="1" ht="40.5" customHeight="1" thickBot="1">
      <c r="A49" s="91" t="s">
        <v>17</v>
      </c>
      <c r="B49" s="95"/>
      <c r="C49" s="96">
        <f>SUM(C50:C69)</f>
        <v>82288.72</v>
      </c>
      <c r="D49" s="18"/>
      <c r="E49" s="57"/>
      <c r="F49" s="93"/>
    </row>
    <row r="50" spans="1:6" ht="14.25">
      <c r="A50" s="3" t="s">
        <v>94</v>
      </c>
      <c r="B50" s="90"/>
      <c r="C50" s="59">
        <v>1002</v>
      </c>
      <c r="D50" s="19"/>
      <c r="E50" s="45"/>
      <c r="F50" s="2"/>
    </row>
    <row r="51" spans="1:6" ht="14.25">
      <c r="A51" s="3" t="s">
        <v>46</v>
      </c>
      <c r="B51" s="90"/>
      <c r="C51" s="59">
        <v>337</v>
      </c>
      <c r="D51" s="19"/>
      <c r="E51" s="45"/>
      <c r="F51" s="2"/>
    </row>
    <row r="52" spans="1:6" ht="14.25">
      <c r="A52" s="3" t="s">
        <v>47</v>
      </c>
      <c r="B52" s="90"/>
      <c r="C52" s="59">
        <v>942</v>
      </c>
      <c r="D52" s="19"/>
      <c r="E52" s="45"/>
      <c r="F52" s="2"/>
    </row>
    <row r="53" spans="1:6" ht="14.25">
      <c r="A53" s="3" t="s">
        <v>48</v>
      </c>
      <c r="B53" s="90"/>
      <c r="C53" s="59">
        <v>536</v>
      </c>
      <c r="D53" s="19"/>
      <c r="E53" s="45"/>
      <c r="F53" s="2"/>
    </row>
    <row r="54" spans="1:6" ht="14.25">
      <c r="A54" s="3" t="s">
        <v>50</v>
      </c>
      <c r="B54" s="90"/>
      <c r="C54" s="59">
        <v>3468</v>
      </c>
      <c r="D54" s="19"/>
      <c r="E54" s="45"/>
      <c r="F54" s="2"/>
    </row>
    <row r="55" spans="1:6" ht="14.25">
      <c r="A55" s="3" t="s">
        <v>51</v>
      </c>
      <c r="B55" s="90"/>
      <c r="C55" s="59">
        <v>600</v>
      </c>
      <c r="D55" s="19"/>
      <c r="E55" s="45"/>
      <c r="F55" s="2"/>
    </row>
    <row r="56" spans="1:6" ht="14.25">
      <c r="A56" s="3" t="s">
        <v>53</v>
      </c>
      <c r="B56" s="90"/>
      <c r="C56" s="59">
        <v>805</v>
      </c>
      <c r="D56" s="19"/>
      <c r="E56" s="45"/>
      <c r="F56" s="2"/>
    </row>
    <row r="57" spans="1:6" ht="14.25">
      <c r="A57" s="3" t="s">
        <v>55</v>
      </c>
      <c r="B57" s="90"/>
      <c r="C57" s="59">
        <v>451</v>
      </c>
      <c r="D57" s="19"/>
      <c r="E57" s="45"/>
      <c r="F57" s="2"/>
    </row>
    <row r="58" spans="1:6" ht="14.25">
      <c r="A58" s="3" t="s">
        <v>58</v>
      </c>
      <c r="B58" s="90"/>
      <c r="C58" s="59">
        <v>153</v>
      </c>
      <c r="D58" s="19"/>
      <c r="E58" s="45"/>
      <c r="F58" s="2"/>
    </row>
    <row r="59" spans="1:6" ht="14.25">
      <c r="A59" s="3" t="s">
        <v>60</v>
      </c>
      <c r="B59" s="90"/>
      <c r="C59" s="59">
        <v>1828</v>
      </c>
      <c r="D59" s="19"/>
      <c r="E59" s="45"/>
      <c r="F59" s="2"/>
    </row>
    <row r="60" spans="1:6" ht="14.25">
      <c r="A60" s="3" t="s">
        <v>95</v>
      </c>
      <c r="B60" s="90"/>
      <c r="C60" s="59">
        <v>805</v>
      </c>
      <c r="D60" s="19"/>
      <c r="E60" s="45"/>
      <c r="F60" s="2"/>
    </row>
    <row r="61" spans="1:6" ht="14.25">
      <c r="A61" s="3" t="s">
        <v>67</v>
      </c>
      <c r="B61" s="90"/>
      <c r="C61" s="59">
        <v>19162</v>
      </c>
      <c r="D61" s="19"/>
      <c r="E61" s="45"/>
      <c r="F61" s="2"/>
    </row>
    <row r="62" spans="1:6" ht="14.25">
      <c r="A62" s="3" t="s">
        <v>97</v>
      </c>
      <c r="B62" s="90"/>
      <c r="C62" s="59">
        <v>28836</v>
      </c>
      <c r="D62" s="19"/>
      <c r="E62" s="45"/>
      <c r="F62" s="2"/>
    </row>
    <row r="63" spans="1:6" ht="14.25">
      <c r="A63" s="3" t="s">
        <v>73</v>
      </c>
      <c r="B63" s="90"/>
      <c r="C63" s="59">
        <v>1142</v>
      </c>
      <c r="D63" s="19"/>
      <c r="E63" s="45"/>
      <c r="F63" s="2"/>
    </row>
    <row r="64" spans="1:6" ht="14.25">
      <c r="A64" s="3" t="s">
        <v>75</v>
      </c>
      <c r="B64" s="90"/>
      <c r="C64" s="59">
        <v>1955</v>
      </c>
      <c r="D64" s="19"/>
      <c r="E64" s="45"/>
      <c r="F64" s="2"/>
    </row>
    <row r="65" spans="1:6" ht="14.25">
      <c r="A65" s="3" t="s">
        <v>79</v>
      </c>
      <c r="B65" s="90"/>
      <c r="C65" s="59">
        <v>8532</v>
      </c>
      <c r="D65" s="19"/>
      <c r="E65" s="45"/>
      <c r="F65" s="2"/>
    </row>
    <row r="66" spans="1:6" ht="14.25">
      <c r="A66" s="3" t="s">
        <v>87</v>
      </c>
      <c r="B66" s="90"/>
      <c r="C66" s="59">
        <v>1002</v>
      </c>
      <c r="D66" s="19"/>
      <c r="E66" s="45"/>
      <c r="F66" s="2"/>
    </row>
    <row r="67" spans="1:6" ht="14.25">
      <c r="A67" s="3" t="s">
        <v>89</v>
      </c>
      <c r="B67" s="90"/>
      <c r="C67" s="59">
        <v>231.36</v>
      </c>
      <c r="D67" s="19"/>
      <c r="E67" s="45"/>
      <c r="F67" s="2"/>
    </row>
    <row r="68" spans="1:6" ht="14.25">
      <c r="A68" s="3" t="s">
        <v>98</v>
      </c>
      <c r="B68" s="90"/>
      <c r="C68" s="59">
        <v>231.36</v>
      </c>
      <c r="D68" s="19"/>
      <c r="E68" s="45"/>
      <c r="F68" s="2"/>
    </row>
    <row r="69" spans="1:6" ht="15" thickBot="1">
      <c r="A69" s="3" t="s">
        <v>99</v>
      </c>
      <c r="B69" s="90"/>
      <c r="C69" s="59">
        <v>10270</v>
      </c>
      <c r="D69" s="19"/>
      <c r="E69" s="45"/>
      <c r="F69" s="2"/>
    </row>
    <row r="70" spans="1:6" s="94" customFormat="1" ht="40.5" customHeight="1" thickBot="1">
      <c r="A70" s="91" t="s">
        <v>16</v>
      </c>
      <c r="B70" s="95"/>
      <c r="C70" s="96">
        <f>SUM(C71:C71)</f>
        <v>47719</v>
      </c>
      <c r="D70" s="18"/>
      <c r="E70" s="57"/>
      <c r="F70" s="93"/>
    </row>
    <row r="71" spans="1:6" ht="15.75" thickBot="1">
      <c r="A71" s="73" t="s">
        <v>12</v>
      </c>
      <c r="B71" s="90"/>
      <c r="C71" s="59">
        <v>47719</v>
      </c>
      <c r="D71" s="18"/>
      <c r="E71" s="41"/>
    </row>
    <row r="72" spans="1:6" s="109" customFormat="1" ht="45.75" thickBot="1">
      <c r="A72" s="121" t="s">
        <v>130</v>
      </c>
      <c r="B72" s="180"/>
      <c r="C72" s="123">
        <f>C70+C49+C36</f>
        <v>512497.78999999992</v>
      </c>
    </row>
    <row r="73" spans="1:6" s="22" customFormat="1" ht="30.75" thickBot="1">
      <c r="A73" s="121" t="s">
        <v>122</v>
      </c>
      <c r="B73" s="181"/>
      <c r="C73" s="182">
        <f>C72+C34</f>
        <v>968430.34813054977</v>
      </c>
    </row>
    <row r="74" spans="1:6" s="22" customFormat="1" ht="30" thickBot="1">
      <c r="A74" s="187" t="s">
        <v>143</v>
      </c>
      <c r="B74" s="184"/>
      <c r="C74" s="123">
        <f>B17-C73</f>
        <v>-81134.988130549667</v>
      </c>
    </row>
    <row r="75" spans="1:6" s="22" customFormat="1" ht="37.5" customHeight="1" thickBot="1">
      <c r="A75" s="187" t="s">
        <v>144</v>
      </c>
      <c r="B75" s="184"/>
      <c r="C75" s="123">
        <f>C17-C73</f>
        <v>-381774.95813054976</v>
      </c>
    </row>
    <row r="76" spans="1:6" s="22" customFormat="1" ht="75.75" customHeight="1" thickBot="1">
      <c r="A76" s="121" t="s">
        <v>132</v>
      </c>
      <c r="B76" s="185"/>
      <c r="C76" s="123">
        <v>-39929.89</v>
      </c>
    </row>
    <row r="77" spans="1:6" ht="32.25" thickBot="1">
      <c r="A77" s="162" t="s">
        <v>147</v>
      </c>
      <c r="B77" s="82"/>
      <c r="C77" s="63">
        <f>C75+C76</f>
        <v>-421704.84813054977</v>
      </c>
    </row>
    <row r="80" spans="1:6" ht="15">
      <c r="A80" s="22"/>
      <c r="B80" s="22"/>
      <c r="C80" s="22"/>
    </row>
    <row r="81" spans="1:3" ht="15">
      <c r="A81" s="22"/>
      <c r="B81" s="22"/>
      <c r="C81" s="22"/>
    </row>
    <row r="82" spans="1:3" ht="15">
      <c r="A82" s="22"/>
      <c r="B82" s="22"/>
      <c r="C82" s="22"/>
    </row>
    <row r="83" spans="1:3">
      <c r="A83" s="64"/>
      <c r="B83" s="65"/>
      <c r="C83" s="66"/>
    </row>
  </sheetData>
  <autoFilter ref="A49:H77"/>
  <sortState ref="A34:D41">
    <sortCondition ref="A34:A41"/>
  </sortState>
  <mergeCells count="14">
    <mergeCell ref="A6:C6"/>
    <mergeCell ref="A1:C1"/>
    <mergeCell ref="A2:C2"/>
    <mergeCell ref="A3:C3"/>
    <mergeCell ref="A4:C4"/>
    <mergeCell ref="A5:C5"/>
    <mergeCell ref="A19:C19"/>
    <mergeCell ref="A21:C21"/>
    <mergeCell ref="A35:C35"/>
    <mergeCell ref="A9:C9"/>
    <mergeCell ref="A10:A11"/>
    <mergeCell ref="B10:B11"/>
    <mergeCell ref="C10:C11"/>
    <mergeCell ref="B18:C18"/>
  </mergeCells>
  <pageMargins left="0.23622047244094491" right="0.15748031496062992" top="0.23622047244094491" bottom="0.23622047244094491" header="0.15748031496062992" footer="0.23622047244094491"/>
  <pageSetup paperSize="9" scale="90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zoomScale="90" zoomScaleNormal="90" workbookViewId="0">
      <pane xSplit="1" ySplit="11" topLeftCell="B60" activePane="bottomRight" state="frozen"/>
      <selection activeCell="A19" sqref="A19"/>
      <selection pane="topRight" activeCell="A19" sqref="A19"/>
      <selection pane="bottomLeft" activeCell="A19" sqref="A19"/>
      <selection pane="bottomRight" activeCell="A76" sqref="A76:C79"/>
    </sheetView>
  </sheetViews>
  <sheetFormatPr defaultRowHeight="12.75"/>
  <cols>
    <col min="1" max="1" width="79.7109375" style="17" customWidth="1"/>
    <col min="2" max="2" width="19.42578125" style="24" customWidth="1"/>
    <col min="3" max="3" width="32.28515625" style="24" customWidth="1"/>
    <col min="4" max="4" width="21.28515625" style="17" customWidth="1"/>
    <col min="5" max="5" width="38" style="17" customWidth="1"/>
    <col min="6" max="6" width="12.140625" style="17" bestFit="1" customWidth="1"/>
    <col min="7" max="7" width="12.7109375" style="17" bestFit="1" customWidth="1"/>
    <col min="8" max="8" width="9.7109375" style="17" bestFit="1" customWidth="1"/>
    <col min="9" max="16384" width="9.140625" style="17"/>
  </cols>
  <sheetData>
    <row r="1" spans="1:4" ht="15.75">
      <c r="A1" s="221" t="s">
        <v>119</v>
      </c>
      <c r="B1" s="221"/>
      <c r="C1" s="221"/>
      <c r="D1" s="13"/>
    </row>
    <row r="2" spans="1:4" ht="15.75">
      <c r="A2" s="221" t="s">
        <v>14</v>
      </c>
      <c r="B2" s="221"/>
      <c r="C2" s="221"/>
      <c r="D2" s="13"/>
    </row>
    <row r="3" spans="1:4" ht="15.75">
      <c r="A3" s="222" t="s">
        <v>120</v>
      </c>
      <c r="B3" s="222"/>
      <c r="C3" s="222"/>
      <c r="D3" s="13"/>
    </row>
    <row r="4" spans="1:4" ht="15.75">
      <c r="A4" s="221"/>
      <c r="B4" s="221"/>
      <c r="C4" s="221"/>
      <c r="D4" s="13"/>
    </row>
    <row r="5" spans="1:4" ht="15.75">
      <c r="A5" s="221" t="s">
        <v>0</v>
      </c>
      <c r="B5" s="221"/>
      <c r="C5" s="221"/>
      <c r="D5" s="13"/>
    </row>
    <row r="6" spans="1:4" ht="15" customHeight="1">
      <c r="A6" s="221" t="s">
        <v>105</v>
      </c>
      <c r="B6" s="221"/>
      <c r="C6" s="221"/>
      <c r="D6" s="13"/>
    </row>
    <row r="7" spans="1:4" ht="15" customHeight="1">
      <c r="A7" s="15"/>
      <c r="D7" s="15"/>
    </row>
    <row r="8" spans="1:4" ht="15" customHeight="1" thickBot="1">
      <c r="A8" s="25"/>
      <c r="B8" s="27"/>
      <c r="C8" s="27"/>
      <c r="D8" s="16"/>
    </row>
    <row r="9" spans="1:4" ht="18.75" thickBot="1">
      <c r="A9" s="204" t="s">
        <v>1</v>
      </c>
      <c r="B9" s="205"/>
      <c r="C9" s="206"/>
    </row>
    <row r="10" spans="1:4" ht="12.75" customHeight="1">
      <c r="A10" s="213" t="s">
        <v>2</v>
      </c>
      <c r="B10" s="215" t="s">
        <v>3</v>
      </c>
      <c r="C10" s="217" t="s">
        <v>4</v>
      </c>
    </row>
    <row r="11" spans="1:4" ht="23.25" customHeight="1" thickBot="1">
      <c r="A11" s="214"/>
      <c r="B11" s="216"/>
      <c r="C11" s="218"/>
    </row>
    <row r="12" spans="1:4" s="94" customFormat="1" ht="23.25" customHeight="1" thickBot="1">
      <c r="A12" s="36" t="s">
        <v>112</v>
      </c>
      <c r="B12" s="77">
        <f>SUM(B13:B15)</f>
        <v>2425622.2799999998</v>
      </c>
      <c r="C12" s="103">
        <f>SUM(C13:C15)</f>
        <v>2339573.42</v>
      </c>
    </row>
    <row r="13" spans="1:4" ht="14.25">
      <c r="A13" s="30" t="s">
        <v>124</v>
      </c>
      <c r="B13" s="31">
        <v>1794471</v>
      </c>
      <c r="C13" s="32">
        <v>1738131.92</v>
      </c>
    </row>
    <row r="14" spans="1:4" ht="14.25">
      <c r="A14" s="33" t="s">
        <v>125</v>
      </c>
      <c r="B14" s="34">
        <v>595953.84</v>
      </c>
      <c r="C14" s="35">
        <v>567937.67000000004</v>
      </c>
    </row>
    <row r="15" spans="1:4" ht="15" thickBot="1">
      <c r="A15" s="33" t="s">
        <v>127</v>
      </c>
      <c r="B15" s="34">
        <v>35197.440000000002</v>
      </c>
      <c r="C15" s="35">
        <v>33503.83</v>
      </c>
    </row>
    <row r="16" spans="1:4" ht="23.25" customHeight="1" thickBot="1">
      <c r="A16" s="36" t="s">
        <v>131</v>
      </c>
      <c r="B16" s="42">
        <f>B17</f>
        <v>33357.85</v>
      </c>
      <c r="C16" s="43">
        <f>C17</f>
        <v>26624.77</v>
      </c>
    </row>
    <row r="17" spans="1:8" ht="15" thickBot="1">
      <c r="A17" s="39" t="s">
        <v>128</v>
      </c>
      <c r="B17" s="31">
        <v>33357.85</v>
      </c>
      <c r="C17" s="32">
        <v>26624.77</v>
      </c>
    </row>
    <row r="18" spans="1:8" s="22" customFormat="1" ht="25.5" customHeight="1" thickBot="1">
      <c r="A18" s="40" t="s">
        <v>113</v>
      </c>
      <c r="B18" s="28">
        <f>B12+B16</f>
        <v>2458980.13</v>
      </c>
      <c r="C18" s="29">
        <f>C12+C16</f>
        <v>2366198.19</v>
      </c>
      <c r="E18" s="106"/>
      <c r="H18" s="106"/>
    </row>
    <row r="19" spans="1:8" s="22" customFormat="1" ht="25.5" customHeight="1" thickBot="1">
      <c r="A19" s="40" t="s">
        <v>13</v>
      </c>
      <c r="B19" s="219">
        <f>B18-C18</f>
        <v>92781.939999999944</v>
      </c>
      <c r="C19" s="220"/>
      <c r="E19" s="106"/>
    </row>
    <row r="20" spans="1:8" ht="31.5" customHeight="1" thickBot="1">
      <c r="A20" s="204" t="s">
        <v>5</v>
      </c>
      <c r="B20" s="205"/>
      <c r="C20" s="206"/>
      <c r="D20" s="18"/>
      <c r="E20" s="44"/>
      <c r="F20" s="45"/>
    </row>
    <row r="21" spans="1:8" s="94" customFormat="1" ht="67.5" customHeight="1" thickBot="1">
      <c r="A21" s="104" t="s">
        <v>6</v>
      </c>
      <c r="B21" s="105"/>
      <c r="C21" s="78" t="s">
        <v>141</v>
      </c>
    </row>
    <row r="22" spans="1:8" ht="33.75" customHeight="1" thickBot="1">
      <c r="A22" s="207" t="s">
        <v>115</v>
      </c>
      <c r="B22" s="208"/>
      <c r="C22" s="209"/>
    </row>
    <row r="23" spans="1:8" ht="26.25" customHeight="1">
      <c r="A23" s="47" t="s">
        <v>20</v>
      </c>
      <c r="B23" s="68"/>
      <c r="C23" s="49">
        <v>5139.37</v>
      </c>
    </row>
    <row r="24" spans="1:8" ht="24" customHeight="1">
      <c r="A24" s="50" t="s">
        <v>19</v>
      </c>
      <c r="B24" s="69"/>
      <c r="C24" s="52">
        <v>15207.769999999999</v>
      </c>
    </row>
    <row r="25" spans="1:8" ht="24" customHeight="1">
      <c r="A25" s="50" t="s">
        <v>133</v>
      </c>
      <c r="B25" s="69"/>
      <c r="C25" s="52">
        <v>338784.69160670106</v>
      </c>
    </row>
    <row r="26" spans="1:8" ht="24" customHeight="1">
      <c r="A26" s="115" t="s">
        <v>134</v>
      </c>
      <c r="B26" s="69"/>
      <c r="C26" s="52">
        <v>82256.37</v>
      </c>
    </row>
    <row r="27" spans="1:8" s="100" customFormat="1" ht="30">
      <c r="A27" s="101" t="s">
        <v>21</v>
      </c>
      <c r="B27" s="102"/>
      <c r="C27" s="99">
        <f>SUM(C28:C33)</f>
        <v>571842.09</v>
      </c>
    </row>
    <row r="28" spans="1:8">
      <c r="A28" s="53" t="s">
        <v>32</v>
      </c>
      <c r="B28" s="70"/>
      <c r="C28" s="52">
        <v>101097.59999999999</v>
      </c>
    </row>
    <row r="29" spans="1:8">
      <c r="A29" s="53" t="s">
        <v>35</v>
      </c>
      <c r="B29" s="70"/>
      <c r="C29" s="52">
        <v>14397.17</v>
      </c>
    </row>
    <row r="30" spans="1:8">
      <c r="A30" s="53" t="s">
        <v>30</v>
      </c>
      <c r="B30" s="70"/>
      <c r="C30" s="52">
        <v>2986.94</v>
      </c>
    </row>
    <row r="31" spans="1:8">
      <c r="A31" s="53" t="s">
        <v>31</v>
      </c>
      <c r="B31" s="70"/>
      <c r="C31" s="52">
        <v>4500</v>
      </c>
    </row>
    <row r="32" spans="1:8">
      <c r="A32" s="53" t="s">
        <v>37</v>
      </c>
      <c r="B32" s="70"/>
      <c r="C32" s="52">
        <v>1895</v>
      </c>
    </row>
    <row r="33" spans="1:6" ht="13.5" thickBot="1">
      <c r="A33" s="115" t="s">
        <v>28</v>
      </c>
      <c r="B33" s="139"/>
      <c r="C33" s="117">
        <v>446965.38</v>
      </c>
    </row>
    <row r="34" spans="1:6" s="100" customFormat="1" ht="30">
      <c r="A34" s="143" t="s">
        <v>22</v>
      </c>
      <c r="B34" s="144"/>
      <c r="C34" s="132">
        <f>SUM(C35:C36)</f>
        <v>30907.17</v>
      </c>
    </row>
    <row r="35" spans="1:6">
      <c r="A35" s="53" t="s">
        <v>25</v>
      </c>
      <c r="B35" s="70"/>
      <c r="C35" s="52">
        <v>12307.17</v>
      </c>
    </row>
    <row r="36" spans="1:6" ht="13.5" thickBot="1">
      <c r="A36" s="145" t="s">
        <v>38</v>
      </c>
      <c r="B36" s="146"/>
      <c r="C36" s="147">
        <v>18600</v>
      </c>
    </row>
    <row r="37" spans="1:6" s="100" customFormat="1" ht="29.25">
      <c r="A37" s="148" t="s">
        <v>33</v>
      </c>
      <c r="B37" s="149"/>
      <c r="C37" s="135">
        <v>113133.2</v>
      </c>
    </row>
    <row r="38" spans="1:6" s="100" customFormat="1" ht="15.75" thickBot="1">
      <c r="A38" s="150" t="s">
        <v>39</v>
      </c>
      <c r="B38" s="151"/>
      <c r="C38" s="138">
        <v>276583.76</v>
      </c>
    </row>
    <row r="39" spans="1:6" s="100" customFormat="1" ht="15.75" thickBot="1">
      <c r="A39" s="140" t="s">
        <v>24</v>
      </c>
      <c r="B39" s="141"/>
      <c r="C39" s="142">
        <v>19446.910000000003</v>
      </c>
    </row>
    <row r="40" spans="1:6" ht="49.5" customHeight="1" thickBot="1">
      <c r="A40" s="46" t="s">
        <v>121</v>
      </c>
      <c r="B40" s="55"/>
      <c r="C40" s="89">
        <f>SUM(C23:C27)+C34+C37+C38+C39</f>
        <v>1453301.331606701</v>
      </c>
    </row>
    <row r="41" spans="1:6" ht="24.75" customHeight="1" thickBot="1">
      <c r="A41" s="210" t="s">
        <v>114</v>
      </c>
      <c r="B41" s="211"/>
      <c r="C41" s="212"/>
      <c r="D41" s="18"/>
      <c r="E41" s="44"/>
      <c r="F41" s="45"/>
    </row>
    <row r="42" spans="1:6" s="94" customFormat="1" ht="40.5" customHeight="1" thickBot="1">
      <c r="A42" s="91" t="s">
        <v>15</v>
      </c>
      <c r="B42" s="74"/>
      <c r="C42" s="92">
        <f>SUM(C43:C55)</f>
        <v>570598.64999999991</v>
      </c>
      <c r="D42" s="18"/>
      <c r="E42" s="57"/>
      <c r="F42" s="93"/>
    </row>
    <row r="43" spans="1:6" ht="15" customHeight="1">
      <c r="A43" s="6" t="s">
        <v>106</v>
      </c>
      <c r="B43" s="76"/>
      <c r="C43" s="59">
        <v>17679.02</v>
      </c>
      <c r="D43" s="19"/>
      <c r="E43" s="45"/>
      <c r="F43" s="45"/>
    </row>
    <row r="44" spans="1:6" ht="15" customHeight="1">
      <c r="A44" s="3" t="s">
        <v>32</v>
      </c>
      <c r="B44" s="76"/>
      <c r="C44" s="59">
        <v>30076.2</v>
      </c>
      <c r="D44" s="19"/>
      <c r="E44" s="45"/>
      <c r="F44" s="1"/>
    </row>
    <row r="45" spans="1:6" ht="15" customHeight="1">
      <c r="A45" s="3" t="s">
        <v>8</v>
      </c>
      <c r="B45" s="76"/>
      <c r="C45" s="59">
        <v>137400.47</v>
      </c>
      <c r="D45" s="19"/>
      <c r="E45" s="45"/>
      <c r="F45" s="1"/>
    </row>
    <row r="46" spans="1:6" ht="15" customHeight="1">
      <c r="A46" s="3" t="s">
        <v>107</v>
      </c>
      <c r="B46" s="76"/>
      <c r="C46" s="59">
        <v>7380</v>
      </c>
      <c r="D46" s="19"/>
      <c r="E46" s="45"/>
      <c r="F46" s="1"/>
    </row>
    <row r="47" spans="1:6" ht="15" customHeight="1">
      <c r="A47" s="3" t="s">
        <v>108</v>
      </c>
      <c r="B47" s="76"/>
      <c r="C47" s="59">
        <v>774</v>
      </c>
      <c r="D47" s="19"/>
      <c r="E47" s="45"/>
      <c r="F47" s="1"/>
    </row>
    <row r="48" spans="1:6" ht="15" customHeight="1">
      <c r="A48" s="3" t="s">
        <v>42</v>
      </c>
      <c r="B48" s="76"/>
      <c r="C48" s="59">
        <v>52016.38</v>
      </c>
      <c r="D48" s="19"/>
      <c r="E48" s="45"/>
      <c r="F48" s="1"/>
    </row>
    <row r="49" spans="1:6" ht="15" customHeight="1">
      <c r="A49" s="3" t="s">
        <v>109</v>
      </c>
      <c r="B49" s="76"/>
      <c r="C49" s="59">
        <v>47964.99</v>
      </c>
      <c r="D49" s="19"/>
      <c r="E49" s="45"/>
      <c r="F49" s="1"/>
    </row>
    <row r="50" spans="1:6" ht="15" customHeight="1">
      <c r="A50" s="3" t="s">
        <v>44</v>
      </c>
      <c r="B50" s="76"/>
      <c r="C50" s="59">
        <v>89700.34</v>
      </c>
      <c r="D50" s="19"/>
      <c r="E50" s="45"/>
      <c r="F50" s="1"/>
    </row>
    <row r="51" spans="1:6" ht="15" customHeight="1">
      <c r="A51" s="3" t="s">
        <v>41</v>
      </c>
      <c r="B51" s="76"/>
      <c r="C51" s="59">
        <v>8400</v>
      </c>
      <c r="D51" s="19"/>
      <c r="E51" s="45"/>
      <c r="F51" s="1"/>
    </row>
    <row r="52" spans="1:6" ht="15" customHeight="1">
      <c r="A52" s="3" t="s">
        <v>7</v>
      </c>
      <c r="B52" s="76"/>
      <c r="C52" s="59">
        <v>45374.1</v>
      </c>
      <c r="D52" s="19"/>
      <c r="E52" s="45"/>
      <c r="F52" s="1"/>
    </row>
    <row r="53" spans="1:6" ht="15" customHeight="1">
      <c r="A53" s="3" t="s">
        <v>24</v>
      </c>
      <c r="B53" s="76"/>
      <c r="C53" s="59">
        <v>5472.73</v>
      </c>
      <c r="D53" s="19"/>
      <c r="E53" s="45"/>
      <c r="F53" s="1"/>
    </row>
    <row r="54" spans="1:6" ht="14.25">
      <c r="A54" s="3" t="s">
        <v>39</v>
      </c>
      <c r="B54" s="76"/>
      <c r="C54" s="35">
        <v>92194.59</v>
      </c>
      <c r="D54" s="19"/>
      <c r="E54" s="45"/>
      <c r="F54" s="2"/>
    </row>
    <row r="55" spans="1:6" ht="26.25" thickBot="1">
      <c r="A55" s="61" t="s">
        <v>40</v>
      </c>
      <c r="B55" s="76"/>
      <c r="C55" s="35">
        <v>36165.83</v>
      </c>
      <c r="D55" s="19"/>
      <c r="E55" s="45"/>
      <c r="F55" s="2"/>
    </row>
    <row r="56" spans="1:6" s="94" customFormat="1" ht="40.5" customHeight="1" thickBot="1">
      <c r="A56" s="91" t="s">
        <v>17</v>
      </c>
      <c r="B56" s="74"/>
      <c r="C56" s="92">
        <f>SUM(C57:C66)</f>
        <v>215791.59999999998</v>
      </c>
      <c r="D56" s="18"/>
      <c r="E56" s="57"/>
      <c r="F56" s="93"/>
    </row>
    <row r="57" spans="1:6" ht="14.25">
      <c r="A57" s="3" t="s">
        <v>50</v>
      </c>
      <c r="B57" s="76"/>
      <c r="C57" s="35">
        <v>1989</v>
      </c>
      <c r="D57" s="19"/>
      <c r="E57" s="45"/>
      <c r="F57" s="2"/>
    </row>
    <row r="58" spans="1:6" ht="14.25">
      <c r="A58" s="3" t="s">
        <v>52</v>
      </c>
      <c r="B58" s="76"/>
      <c r="C58" s="35">
        <v>241</v>
      </c>
      <c r="D58" s="19"/>
      <c r="E58" s="45"/>
      <c r="F58" s="2"/>
    </row>
    <row r="59" spans="1:6" ht="14.25">
      <c r="A59" s="3" t="s">
        <v>95</v>
      </c>
      <c r="B59" s="76"/>
      <c r="C59" s="35">
        <v>103710.8</v>
      </c>
      <c r="D59" s="19"/>
      <c r="E59" s="45"/>
      <c r="F59" s="2"/>
    </row>
    <row r="60" spans="1:6" ht="14.25">
      <c r="A60" s="3" t="s">
        <v>64</v>
      </c>
      <c r="B60" s="76"/>
      <c r="C60" s="35">
        <v>6175</v>
      </c>
      <c r="D60" s="19"/>
      <c r="E60" s="45"/>
      <c r="F60" s="2"/>
    </row>
    <row r="61" spans="1:6" ht="14.25">
      <c r="A61" s="3" t="s">
        <v>65</v>
      </c>
      <c r="B61" s="76"/>
      <c r="C61" s="35">
        <v>73164</v>
      </c>
      <c r="D61" s="19"/>
      <c r="E61" s="45"/>
      <c r="F61" s="2"/>
    </row>
    <row r="62" spans="1:6" ht="14.25">
      <c r="A62" s="3" t="s">
        <v>66</v>
      </c>
      <c r="B62" s="76"/>
      <c r="C62" s="35">
        <v>22600.799999999999</v>
      </c>
      <c r="D62" s="19"/>
      <c r="E62" s="45"/>
      <c r="F62" s="2"/>
    </row>
    <row r="63" spans="1:6" ht="14.25">
      <c r="A63" s="3" t="s">
        <v>75</v>
      </c>
      <c r="B63" s="76"/>
      <c r="C63" s="35">
        <v>1955</v>
      </c>
      <c r="D63" s="19"/>
      <c r="E63" s="45"/>
      <c r="F63" s="2"/>
    </row>
    <row r="64" spans="1:6" ht="14.25">
      <c r="A64" s="3" t="s">
        <v>88</v>
      </c>
      <c r="B64" s="76"/>
      <c r="C64" s="35">
        <v>247</v>
      </c>
      <c r="D64" s="19"/>
      <c r="E64" s="45"/>
      <c r="F64" s="2"/>
    </row>
    <row r="65" spans="1:7" ht="14.25">
      <c r="A65" s="3" t="s">
        <v>93</v>
      </c>
      <c r="B65" s="76"/>
      <c r="C65" s="35">
        <v>1524</v>
      </c>
      <c r="D65" s="19"/>
      <c r="E65" s="45"/>
      <c r="F65" s="2"/>
    </row>
    <row r="66" spans="1:7" ht="15" thickBot="1">
      <c r="A66" s="3" t="s">
        <v>99</v>
      </c>
      <c r="B66" s="76"/>
      <c r="C66" s="35">
        <v>4185</v>
      </c>
      <c r="D66" s="19"/>
      <c r="E66" s="45"/>
      <c r="F66" s="2"/>
    </row>
    <row r="67" spans="1:7" s="94" customFormat="1" ht="40.5" customHeight="1" thickBot="1">
      <c r="A67" s="91" t="s">
        <v>16</v>
      </c>
      <c r="B67" s="74"/>
      <c r="C67" s="92">
        <f>SUM(C68:C68)</f>
        <v>14282</v>
      </c>
      <c r="D67" s="18"/>
      <c r="E67" s="57"/>
      <c r="F67" s="93"/>
    </row>
    <row r="68" spans="1:7" ht="15.75" thickBot="1">
      <c r="A68" s="73" t="s">
        <v>12</v>
      </c>
      <c r="B68" s="76"/>
      <c r="C68" s="35">
        <v>14282</v>
      </c>
      <c r="D68" s="18"/>
      <c r="E68" s="41"/>
    </row>
    <row r="69" spans="1:7" s="21" customFormat="1" ht="30.75" thickBot="1">
      <c r="A69" s="121" t="s">
        <v>130</v>
      </c>
      <c r="B69" s="180"/>
      <c r="C69" s="188">
        <f>C67+C56+C42</f>
        <v>800672.24999999988</v>
      </c>
    </row>
    <row r="70" spans="1:7" s="22" customFormat="1" ht="30.75" thickBot="1">
      <c r="A70" s="121" t="s">
        <v>122</v>
      </c>
      <c r="B70" s="181"/>
      <c r="C70" s="189">
        <f>C69+C40</f>
        <v>2253973.581606701</v>
      </c>
      <c r="E70" s="106"/>
      <c r="F70" s="106"/>
      <c r="G70" s="106"/>
    </row>
    <row r="71" spans="1:7" ht="60.75" thickBot="1">
      <c r="A71" s="183" t="s">
        <v>136</v>
      </c>
      <c r="B71" s="184"/>
      <c r="C71" s="188">
        <f>B18-C70-(B15-C50)</f>
        <v>259509.44839329887</v>
      </c>
    </row>
    <row r="72" spans="1:7" ht="45.75" thickBot="1">
      <c r="A72" s="183" t="s">
        <v>137</v>
      </c>
      <c r="B72" s="184"/>
      <c r="C72" s="188">
        <f>C18-C15-(C70-C50)</f>
        <v>168421.1183932987</v>
      </c>
      <c r="E72" s="41"/>
      <c r="F72" s="41"/>
      <c r="G72" s="41"/>
    </row>
    <row r="73" spans="1:7" ht="45.75" thickBot="1">
      <c r="A73" s="121" t="s">
        <v>132</v>
      </c>
      <c r="B73" s="185"/>
      <c r="C73" s="188">
        <v>-141687.27000000014</v>
      </c>
      <c r="E73" s="41"/>
    </row>
    <row r="74" spans="1:7" ht="63.75" thickBot="1">
      <c r="A74" s="179" t="s">
        <v>140</v>
      </c>
      <c r="B74" s="82"/>
      <c r="C74" s="176">
        <f>C72+C73</f>
        <v>26733.848393298569</v>
      </c>
    </row>
    <row r="76" spans="1:7" ht="15">
      <c r="A76" s="22"/>
      <c r="B76" s="22"/>
      <c r="C76" s="22"/>
    </row>
    <row r="77" spans="1:7" ht="15">
      <c r="A77" s="22"/>
      <c r="B77" s="22"/>
      <c r="C77" s="22"/>
    </row>
    <row r="78" spans="1:7" ht="15">
      <c r="A78" s="22"/>
      <c r="B78" s="22"/>
      <c r="C78" s="22"/>
    </row>
    <row r="79" spans="1:7">
      <c r="A79" s="64"/>
      <c r="B79" s="65"/>
      <c r="C79" s="66"/>
    </row>
  </sheetData>
  <autoFilter ref="A67:H67"/>
  <sortState ref="A34:D41">
    <sortCondition ref="A34:A41"/>
  </sortState>
  <mergeCells count="14">
    <mergeCell ref="A6:C6"/>
    <mergeCell ref="A1:C1"/>
    <mergeCell ref="A2:C2"/>
    <mergeCell ref="A3:C3"/>
    <mergeCell ref="A4:C4"/>
    <mergeCell ref="A5:C5"/>
    <mergeCell ref="A20:C20"/>
    <mergeCell ref="A22:C22"/>
    <mergeCell ref="A41:C41"/>
    <mergeCell ref="A9:C9"/>
    <mergeCell ref="A10:A11"/>
    <mergeCell ref="B10:B11"/>
    <mergeCell ref="C10:C11"/>
    <mergeCell ref="B19:C19"/>
  </mergeCells>
  <pageMargins left="0.23622047244094491" right="0.15748031496062992" top="0.23622047244094491" bottom="0.23622047244094491" header="0.15748031496062992" footer="0.23622047244094491"/>
  <pageSetup paperSize="9" scale="7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Московский,37</vt:lpstr>
      <vt:lpstr>Московский,46</vt:lpstr>
      <vt:lpstr>Московский,148</vt:lpstr>
      <vt:lpstr>Красноармейская,62-2</vt:lpstr>
      <vt:lpstr>Крахмалева,37</vt:lpstr>
      <vt:lpstr>Ромашина,39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</dc:creator>
  <cp:lastModifiedBy>pc </cp:lastModifiedBy>
  <cp:lastPrinted>2014-04-02T07:53:33Z</cp:lastPrinted>
  <dcterms:created xsi:type="dcterms:W3CDTF">2014-02-24T06:21:07Z</dcterms:created>
  <dcterms:modified xsi:type="dcterms:W3CDTF">2014-04-02T08:52:27Z</dcterms:modified>
</cp:coreProperties>
</file>