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1445" tabRatio="858"/>
  </bookViews>
  <sheets>
    <sheet name="мкр.Московский, 36" sheetId="2" r:id="rId1"/>
    <sheet name="мкр.Московский, 38 1" sheetId="3" r:id="rId2"/>
    <sheet name="мкр.Московский, 38 1-2" sheetId="4" r:id="rId3"/>
    <sheet name="мкр. Московский 42-1" sheetId="5" r:id="rId4"/>
    <sheet name="мкр.Московский, 58" sheetId="6" r:id="rId5"/>
    <sheet name="мкр.Московский, 87" sheetId="7" r:id="rId6"/>
    <sheet name="пр-кт Московский, 89 1" sheetId="8" r:id="rId7"/>
    <sheet name="пр-кт Московский, 89 2" sheetId="9" r:id="rId8"/>
    <sheet name="пр-кт Московский, 89 3" sheetId="10" r:id="rId9"/>
    <sheet name="ул.Б.Хмельницкого, 41" sheetId="11" r:id="rId10"/>
    <sheet name="ул.Белорусская, 48" sheetId="12" r:id="rId11"/>
    <sheet name="ул.Кр.Маяк, 1" sheetId="13" r:id="rId12"/>
    <sheet name="ул.Кр.Маяк, 2" sheetId="14" r:id="rId13"/>
    <sheet name="ул.Матвеева, 8" sheetId="15" r:id="rId14"/>
    <sheet name="ул.Медведева, 65 1" sheetId="16" r:id="rId15"/>
    <sheet name="ул.Медведева, 65 2" sheetId="17" r:id="rId16"/>
    <sheet name="Ул.Металлистов, 2" sheetId="18" r:id="rId17"/>
    <sheet name="ул.Ульянова, 37Б" sheetId="19" r:id="rId18"/>
  </sheets>
  <definedNames>
    <definedName name="_xlnm._FilterDatabase" localSheetId="3" hidden="1">'мкр. Московский 42-1'!$A$20:$C$66</definedName>
    <definedName name="_xlnm._FilterDatabase" localSheetId="0" hidden="1">'мкр.Московский, 36'!$A$19:$H$68</definedName>
    <definedName name="_xlnm._FilterDatabase" localSheetId="1" hidden="1">'мкр.Московский, 38 1'!$A$21:$C$65</definedName>
    <definedName name="_xlnm._FilterDatabase" localSheetId="2" hidden="1">'мкр.Московский, 38 1-2'!$A$20:$C$61</definedName>
    <definedName name="_xlnm._FilterDatabase" localSheetId="4" hidden="1">'мкр.Московский, 58'!$A$20:$C$69</definedName>
    <definedName name="_xlnm._FilterDatabase" localSheetId="5" hidden="1">'мкр.Московский, 87'!$A$21:$C$91</definedName>
    <definedName name="_xlnm._FilterDatabase" localSheetId="6" hidden="1">'пр-кт Московский, 89 1'!$A$21:$C$70</definedName>
    <definedName name="_xlnm._FilterDatabase" localSheetId="7" hidden="1">'пр-кт Московский, 89 2'!$A$21:$C$73</definedName>
    <definedName name="_xlnm._FilterDatabase" localSheetId="8" hidden="1">'пр-кт Московский, 89 3'!$A$21:$C$69</definedName>
    <definedName name="_xlnm._FilterDatabase" localSheetId="9" hidden="1">'ул.Б.Хмельницкого, 41'!$A$21:$C$69</definedName>
    <definedName name="_xlnm._FilterDatabase" localSheetId="10" hidden="1">'ул.Белорусская, 48'!$A$21:$C$96</definedName>
    <definedName name="_xlnm._FilterDatabase" localSheetId="11" hidden="1">'ул.Кр.Маяк, 1'!$A$20:$C$58</definedName>
    <definedName name="_xlnm._FilterDatabase" localSheetId="12" hidden="1">'ул.Кр.Маяк, 2'!$A$21:$C$70</definedName>
    <definedName name="_xlnm._FilterDatabase" localSheetId="13" hidden="1">'ул.Матвеева, 8'!$A$21:$C$60</definedName>
    <definedName name="_xlnm._FilterDatabase" localSheetId="14" hidden="1">'ул.Медведева, 65 1'!$A$21:$C$87</definedName>
    <definedName name="_xlnm._FilterDatabase" localSheetId="15" hidden="1">'ул.Медведева, 65 2'!$A$21:$C$80</definedName>
    <definedName name="_xlnm._FilterDatabase" localSheetId="16" hidden="1">'Ул.Металлистов, 2'!$A$21:$C$78</definedName>
    <definedName name="_xlnm._FilterDatabase" localSheetId="17" hidden="1">'ул.Ульянова, 37Б'!$A$20:$C$60</definedName>
    <definedName name="_xlnm.Print_Titles" localSheetId="3">'мкр. Московский 42-1'!$20:$20</definedName>
    <definedName name="_xlnm.Print_Titles" localSheetId="0">'мкр.Московский, 36'!$19:$19</definedName>
    <definedName name="_xlnm.Print_Titles" localSheetId="1">'мкр.Московский, 38 1'!$21:$21</definedName>
    <definedName name="_xlnm.Print_Titles" localSheetId="2">'мкр.Московский, 38 1-2'!$20:$20</definedName>
    <definedName name="_xlnm.Print_Titles" localSheetId="4">'мкр.Московский, 58'!$20:$20</definedName>
    <definedName name="_xlnm.Print_Titles" localSheetId="5">'мкр.Московский, 87'!$21:$21</definedName>
    <definedName name="_xlnm.Print_Titles" localSheetId="6">'пр-кт Московский, 89 1'!$21:$21</definedName>
    <definedName name="_xlnm.Print_Titles" localSheetId="7">'пр-кт Московский, 89 2'!$21:$21</definedName>
    <definedName name="_xlnm.Print_Titles" localSheetId="8">'пр-кт Московский, 89 3'!$21:$21</definedName>
    <definedName name="_xlnm.Print_Titles" localSheetId="9">'ул.Б.Хмельницкого, 41'!$21:$21</definedName>
    <definedName name="_xlnm.Print_Titles" localSheetId="10">'ул.Белорусская, 48'!$21:$21</definedName>
    <definedName name="_xlnm.Print_Titles" localSheetId="11">'ул.Кр.Маяк, 1'!$20:$20</definedName>
    <definedName name="_xlnm.Print_Titles" localSheetId="12">'ул.Кр.Маяк, 2'!$21:$21</definedName>
    <definedName name="_xlnm.Print_Titles" localSheetId="13">'ул.Матвеева, 8'!$21:$21</definedName>
    <definedName name="_xlnm.Print_Titles" localSheetId="14">'ул.Медведева, 65 1'!$21:$21</definedName>
    <definedName name="_xlnm.Print_Titles" localSheetId="15">'ул.Медведева, 65 2'!$21:$21</definedName>
    <definedName name="_xlnm.Print_Titles" localSheetId="16">'Ул.Металлистов, 2'!$21:$21</definedName>
    <definedName name="_xlnm.Print_Titles" localSheetId="17">'ул.Ульянова, 37Б'!$20:$20</definedName>
  </definedNames>
  <calcPr calcId="125725"/>
</workbook>
</file>

<file path=xl/calcChain.xml><?xml version="1.0" encoding="utf-8"?>
<calcChain xmlns="http://schemas.openxmlformats.org/spreadsheetml/2006/main">
  <c r="C40" i="18"/>
  <c r="C74" s="1"/>
  <c r="C37" i="11"/>
  <c r="C68" s="1"/>
  <c r="C69" s="1"/>
  <c r="C76" i="18" l="1"/>
  <c r="C78" l="1"/>
  <c r="C75"/>
  <c r="C51" i="19" l="1"/>
  <c r="C38"/>
  <c r="C26"/>
  <c r="C36" s="1"/>
  <c r="C15"/>
  <c r="B15"/>
  <c r="C12"/>
  <c r="B12"/>
  <c r="C76" i="17"/>
  <c r="C62"/>
  <c r="C46"/>
  <c r="C38"/>
  <c r="C27"/>
  <c r="C16"/>
  <c r="B16"/>
  <c r="C12"/>
  <c r="B12"/>
  <c r="C80" i="16"/>
  <c r="C63"/>
  <c r="C48"/>
  <c r="C40"/>
  <c r="C27"/>
  <c r="C16"/>
  <c r="B16"/>
  <c r="C12"/>
  <c r="B12"/>
  <c r="C50" i="15"/>
  <c r="C55" s="1"/>
  <c r="C38"/>
  <c r="C27"/>
  <c r="C36" s="1"/>
  <c r="C16"/>
  <c r="B16"/>
  <c r="C12"/>
  <c r="B12"/>
  <c r="C64" i="14"/>
  <c r="C54"/>
  <c r="C42"/>
  <c r="C35"/>
  <c r="C27"/>
  <c r="C15"/>
  <c r="B15"/>
  <c r="C13"/>
  <c r="C12" s="1"/>
  <c r="B12"/>
  <c r="C18" i="15" l="1"/>
  <c r="B18" i="16"/>
  <c r="C55" i="19"/>
  <c r="C18" i="16"/>
  <c r="B18" i="17"/>
  <c r="C17" i="14"/>
  <c r="B18" i="15"/>
  <c r="C17" i="19"/>
  <c r="C18" i="17"/>
  <c r="B17" i="19"/>
  <c r="C56"/>
  <c r="C78" i="17"/>
  <c r="C44"/>
  <c r="C82" i="16"/>
  <c r="C46"/>
  <c r="B19"/>
  <c r="C56" i="15"/>
  <c r="C68" i="14"/>
  <c r="B17"/>
  <c r="B18" s="1"/>
  <c r="C40"/>
  <c r="C69" s="1"/>
  <c r="C58" i="15" l="1"/>
  <c r="C60" s="1"/>
  <c r="B19"/>
  <c r="C57"/>
  <c r="B19" i="17"/>
  <c r="C58" i="19"/>
  <c r="C60" s="1"/>
  <c r="C57"/>
  <c r="C70" i="14"/>
  <c r="C71"/>
  <c r="B18" i="19"/>
  <c r="C83" i="16"/>
  <c r="C79" i="17"/>
  <c r="C80" l="1"/>
  <c r="C81"/>
  <c r="C85" i="16"/>
  <c r="C87" s="1"/>
  <c r="C84"/>
  <c r="C44" i="13"/>
  <c r="C35"/>
  <c r="C26"/>
  <c r="C33" s="1"/>
  <c r="C15"/>
  <c r="B15"/>
  <c r="C12"/>
  <c r="B12"/>
  <c r="C87" i="12"/>
  <c r="C57"/>
  <c r="C44"/>
  <c r="C35"/>
  <c r="C27"/>
  <c r="C16"/>
  <c r="B16"/>
  <c r="C12"/>
  <c r="B12"/>
  <c r="C53" i="10"/>
  <c r="C41"/>
  <c r="C33"/>
  <c r="C27"/>
  <c r="C16"/>
  <c r="B16"/>
  <c r="C12"/>
  <c r="B12"/>
  <c r="C51" i="9"/>
  <c r="C39"/>
  <c r="C27"/>
  <c r="C37" s="1"/>
  <c r="C16"/>
  <c r="B16"/>
  <c r="C12"/>
  <c r="B12"/>
  <c r="B18" s="1"/>
  <c r="C12" i="8"/>
  <c r="B12"/>
  <c r="C16"/>
  <c r="B16"/>
  <c r="C53"/>
  <c r="C66" s="1"/>
  <c r="C39"/>
  <c r="C27"/>
  <c r="C37" s="1"/>
  <c r="B12" i="7"/>
  <c r="B18" s="1"/>
  <c r="C12"/>
  <c r="C16"/>
  <c r="B16"/>
  <c r="C84"/>
  <c r="C58"/>
  <c r="C46"/>
  <c r="C39"/>
  <c r="C27"/>
  <c r="C37" i="4"/>
  <c r="C12" i="6"/>
  <c r="B12"/>
  <c r="C15"/>
  <c r="B15"/>
  <c r="B12" i="3"/>
  <c r="C12"/>
  <c r="C54" i="6"/>
  <c r="C41"/>
  <c r="C34"/>
  <c r="C26"/>
  <c r="C59" i="5"/>
  <c r="C52"/>
  <c r="C39"/>
  <c r="C26"/>
  <c r="C37" s="1"/>
  <c r="C11"/>
  <c r="B11"/>
  <c r="C15"/>
  <c r="B15"/>
  <c r="C52" i="4"/>
  <c r="C39"/>
  <c r="C26"/>
  <c r="C11"/>
  <c r="B11"/>
  <c r="C15"/>
  <c r="B15"/>
  <c r="C64" i="6" l="1"/>
  <c r="C61" i="5"/>
  <c r="C62" s="1"/>
  <c r="B18" i="8"/>
  <c r="C53" i="13"/>
  <c r="B18" i="12"/>
  <c r="C64" i="10"/>
  <c r="C71" i="9"/>
  <c r="C72" s="1"/>
  <c r="C73" s="1"/>
  <c r="C18" i="7"/>
  <c r="C44"/>
  <c r="C56" i="4"/>
  <c r="C57" s="1"/>
  <c r="C39" i="6"/>
  <c r="C18" i="10"/>
  <c r="C17" i="13"/>
  <c r="C18" i="9"/>
  <c r="B18" i="10"/>
  <c r="C18" i="12"/>
  <c r="B17" i="13"/>
  <c r="C54"/>
  <c r="C91" i="12"/>
  <c r="C42"/>
  <c r="C39" i="10"/>
  <c r="C65" s="1"/>
  <c r="C18" i="8"/>
  <c r="C67"/>
  <c r="C86" i="7"/>
  <c r="B17" i="6"/>
  <c r="C17"/>
  <c r="B17" i="5"/>
  <c r="C17"/>
  <c r="B17" i="4"/>
  <c r="C58" s="1"/>
  <c r="C17"/>
  <c r="C59" s="1"/>
  <c r="C68" i="8" l="1"/>
  <c r="B19" i="9"/>
  <c r="C74"/>
  <c r="C67" i="6"/>
  <c r="C69" i="8"/>
  <c r="B19" i="7"/>
  <c r="C64" i="5"/>
  <c r="C66" s="1"/>
  <c r="C66" i="6"/>
  <c r="C63" i="5"/>
  <c r="B18" i="13"/>
  <c r="C55"/>
  <c r="B19" i="10"/>
  <c r="C66"/>
  <c r="C65" i="6"/>
  <c r="C56" i="13"/>
  <c r="C58" s="1"/>
  <c r="C67" i="10"/>
  <c r="C69" s="1"/>
  <c r="C61" i="4"/>
  <c r="B19" i="12"/>
  <c r="C70" i="8"/>
  <c r="C92" i="12"/>
  <c r="C94" s="1"/>
  <c r="C96" s="1"/>
  <c r="C87" i="7"/>
  <c r="C88" s="1"/>
  <c r="B18" i="6"/>
  <c r="B18" i="5"/>
  <c r="B18" i="4"/>
  <c r="B19" i="8"/>
  <c r="C36" i="3"/>
  <c r="C56"/>
  <c r="C44"/>
  <c r="C27"/>
  <c r="C16"/>
  <c r="B16"/>
  <c r="C69" i="6" l="1"/>
  <c r="C89" i="7"/>
  <c r="C91"/>
  <c r="C42" i="3"/>
  <c r="C61" s="1"/>
  <c r="C93" i="12"/>
  <c r="C60" i="3"/>
  <c r="C18"/>
  <c r="B18"/>
  <c r="C63" l="1"/>
  <c r="C62"/>
  <c r="C65"/>
  <c r="B19"/>
  <c r="C54" i="2"/>
  <c r="C63" s="1"/>
  <c r="C41"/>
  <c r="C39"/>
  <c r="C11"/>
  <c r="B11"/>
  <c r="C14"/>
  <c r="B14"/>
  <c r="C64" l="1"/>
  <c r="B16"/>
  <c r="C66" l="1"/>
  <c r="C68" s="1"/>
  <c r="C65"/>
  <c r="B17"/>
</calcChain>
</file>

<file path=xl/sharedStrings.xml><?xml version="1.0" encoding="utf-8"?>
<sst xmlns="http://schemas.openxmlformats.org/spreadsheetml/2006/main" count="1387" uniqueCount="183">
  <si>
    <t>за   2013 год</t>
  </si>
  <si>
    <t>Доходы</t>
  </si>
  <si>
    <t>Направление поступления средств</t>
  </si>
  <si>
    <t>Задолженность по оплате за 2013г.</t>
  </si>
  <si>
    <t>в т.ч. задолженность населения всего по оплате на 31.12.2012г.</t>
  </si>
  <si>
    <t xml:space="preserve">Расходы </t>
  </si>
  <si>
    <t>Направление расходования средств (выполненные работы)</t>
  </si>
  <si>
    <t>1-3 квартал 2013</t>
  </si>
  <si>
    <t>Услуги подрядных организаций  по содержанию общего имущества в т.ч.</t>
  </si>
  <si>
    <t>Вывоз ТБО</t>
  </si>
  <si>
    <t>Механическая уборка прилегающих территории от снега</t>
  </si>
  <si>
    <t>Обслуживание газопроводов</t>
  </si>
  <si>
    <t>Освидетельствование лифтов</t>
  </si>
  <si>
    <t>Страхование лифтов</t>
  </si>
  <si>
    <t>Тепловизионное обследование</t>
  </si>
  <si>
    <t>ТО лифтов</t>
  </si>
  <si>
    <t>Услуги подрядных организаций по текущему ремонту  общего имущества в т.ч.</t>
  </si>
  <si>
    <t>Аварийные работы</t>
  </si>
  <si>
    <t>Услуги  по начислению, обработке и приёму платежей за жилищно-коммунальные услуги</t>
  </si>
  <si>
    <t>Утилизация</t>
  </si>
  <si>
    <t>Итого затрат на содержание и текущий ремонт, капитальный ремонт общего имущества за 9 месяцев 2013 года</t>
  </si>
  <si>
    <t>I. Услуги по  содержанию многоквартирного жилого дома, в том числе:</t>
  </si>
  <si>
    <t>Аварийно-диспетчерское обслуживание</t>
  </si>
  <si>
    <t>Дератизация и дезинсекция мест общего пользования и подвалов</t>
  </si>
  <si>
    <t>Обслуживание лифтов</t>
  </si>
  <si>
    <t>Обслуживание мусоропроводов</t>
  </si>
  <si>
    <t>Обслуживание приборов учета</t>
  </si>
  <si>
    <t>Проверка ОДПУ</t>
  </si>
  <si>
    <t>Развоздушивание системы отопления и ГВС</t>
  </si>
  <si>
    <t>Техобслуживание внутридомового газового оборудования</t>
  </si>
  <si>
    <t>Техосвидетельствование лифтов</t>
  </si>
  <si>
    <t>Уборка лестничных клеток</t>
  </si>
  <si>
    <t xml:space="preserve">Услуги по управлению многоквартирным жилым домом </t>
  </si>
  <si>
    <t>Услуги по начислению, обработке и приёму платежей за жилищно-коммунальные услуги</t>
  </si>
  <si>
    <t xml:space="preserve">II. Услуги по техническому обслуживанию многоквартирного жилого дома, в т.ч. </t>
  </si>
  <si>
    <t>Замена автоматических пакетных выключателей</t>
  </si>
  <si>
    <t>Замена выключателей</t>
  </si>
  <si>
    <t>Замена вышедших из строя эл. установочных изделий</t>
  </si>
  <si>
    <t>Замена лампочек в местах общего пользования</t>
  </si>
  <si>
    <t>Замена лампочек в местах общего пользования люминисцентных типа ДРЛ</t>
  </si>
  <si>
    <t>Замена приборов учета (без стоимости  прибора)</t>
  </si>
  <si>
    <t>Замена проводов, кабеля</t>
  </si>
  <si>
    <t>Замена светильников в местах общего пользования (нСП с решеткой)</t>
  </si>
  <si>
    <t>Замена эл. патрона</t>
  </si>
  <si>
    <t>Замена эл. счетчика (без счетчика)</t>
  </si>
  <si>
    <t>Остекление мест общего пользования (подъездов)</t>
  </si>
  <si>
    <t>Очистка внутренней канализации</t>
  </si>
  <si>
    <t>Очистка дворовой канализации</t>
  </si>
  <si>
    <t>Очистка канализационных колодцев</t>
  </si>
  <si>
    <t>Очистка мусоропровода</t>
  </si>
  <si>
    <t>Ревизия вентилей диам до 20 мм</t>
  </si>
  <si>
    <t>Ревизия вентилей диам до 32 мм</t>
  </si>
  <si>
    <t>Ремонт без снятия (задвижки до 100 мм)</t>
  </si>
  <si>
    <t>Ремонт дверей</t>
  </si>
  <si>
    <t>Ремонт мусорных контейнеров</t>
  </si>
  <si>
    <t>Ремонт мусоропровода</t>
  </si>
  <si>
    <t>Ремонт силовых щитов</t>
  </si>
  <si>
    <t>Ремонт слуховых окон</t>
  </si>
  <si>
    <t>Ремонт со снятием (задвижки до 100 мм)</t>
  </si>
  <si>
    <t>Ремонт эл. щитков</t>
  </si>
  <si>
    <t>Сварочные работы</t>
  </si>
  <si>
    <t>Смена дверных приборов (фурнитура)</t>
  </si>
  <si>
    <t>Смена отдельных участков трубопроводов водогазопров. труб (д. 15 мм)</t>
  </si>
  <si>
    <t>Смена сгона Ф 20 мм</t>
  </si>
  <si>
    <t>Уплотнение соединений трубопровода канализации</t>
  </si>
  <si>
    <t>Установка навесных замков</t>
  </si>
  <si>
    <t>Установка соединений на трубопр. до Ф 50 мм (хомуты, фланцы, т.д.)</t>
  </si>
  <si>
    <t>Установка соединений на трубопр. до Ф 80 мм (хомуты, фланцы, т.д.)</t>
  </si>
  <si>
    <t>Устранение течи трубопровода (со сваркой)</t>
  </si>
  <si>
    <t>III. Услуги по текущему ремонту многоквартирного жилого дома, в том числе:</t>
  </si>
  <si>
    <t>Ремонт подъездов</t>
  </si>
  <si>
    <t>Всего  затрат по содержанию и текущему ремонту многоквартирного жилого дома за 2013 год.</t>
  </si>
  <si>
    <t>мкр.Московский, 36</t>
  </si>
  <si>
    <t>пр-кт Московский, 89/2</t>
  </si>
  <si>
    <t>пр-кт Московский, 89/3</t>
  </si>
  <si>
    <t>ул.Б.Хмельницкого, 41</t>
  </si>
  <si>
    <t>ул.Белорусская, 48</t>
  </si>
  <si>
    <t>ул.Кр.Маяк, 1</t>
  </si>
  <si>
    <t>ул.Кр.Маяк, 2</t>
  </si>
  <si>
    <t>ул.Матвеева, 8</t>
  </si>
  <si>
    <t>ул.Медведева, 65/1</t>
  </si>
  <si>
    <t>ул.Медведева, 65/2</t>
  </si>
  <si>
    <t>Ул.Металлистов, 2</t>
  </si>
  <si>
    <t>ул.Ульянова, 37Б</t>
  </si>
  <si>
    <t>Дератизация и дезинсекция</t>
  </si>
  <si>
    <t>Материалы  и ТЗР на текущий ремонт и техническое обслуживание многоквартирного жилого дома</t>
  </si>
  <si>
    <t>Материалы и ТЗР на содержание многоквартирного жилого дома</t>
  </si>
  <si>
    <t>Ликвидация сосулек и наледи</t>
  </si>
  <si>
    <t>Наладка КИПиА газ.оборуд</t>
  </si>
  <si>
    <t>Обслуживание системы видеонаблюдения</t>
  </si>
  <si>
    <t>Обслуживание электросетевого оборудования</t>
  </si>
  <si>
    <t>Профилактика и ликвидация ЧС</t>
  </si>
  <si>
    <t>Техобследование электроустановок</t>
  </si>
  <si>
    <t>ТО газовых котлов</t>
  </si>
  <si>
    <t>ТО и поверка сигнализатора котельной</t>
  </si>
  <si>
    <t>ТО котельной</t>
  </si>
  <si>
    <t>Хим.анализ водопроводной воды</t>
  </si>
  <si>
    <t>Крыши</t>
  </si>
  <si>
    <t>Ремонт котельной</t>
  </si>
  <si>
    <t>Ремонт насосной</t>
  </si>
  <si>
    <t xml:space="preserve">Ремонт УШМ СПАРКИ </t>
  </si>
  <si>
    <t>мкр.Московский, 38/1</t>
  </si>
  <si>
    <t>мкр.Московский, 38/1-2</t>
  </si>
  <si>
    <t>мкр.Московский, 58</t>
  </si>
  <si>
    <t>Итого затрат по содержанию и текущему ремонту многоквартирного жилого дома 4кв.2013г</t>
  </si>
  <si>
    <t>Восстановление теплоизоляции трубопроводов ГВС и отопления</t>
  </si>
  <si>
    <t>Заделка выбоин, трещин ступеней и площадок (до 0,25 м2)</t>
  </si>
  <si>
    <t>Замена отдельных участков покрытия полов к.плитка)</t>
  </si>
  <si>
    <t>Замена трансформатора тока во ВРУ</t>
  </si>
  <si>
    <t>Перегруппировка секций радиатора</t>
  </si>
  <si>
    <t>Ремонт грязевиков</t>
  </si>
  <si>
    <t>Ремонт дворового оборудования (без окрашивания)</t>
  </si>
  <si>
    <t>Ремонт или замена водосточных труб</t>
  </si>
  <si>
    <t>Ремонт оборудования котельных</t>
  </si>
  <si>
    <t>Ремонт оконных блоков</t>
  </si>
  <si>
    <t>Смена или ремонт отмостки</t>
  </si>
  <si>
    <t>Смена кранов</t>
  </si>
  <si>
    <t>Смена отд. участков трубопр-ов канализации (пластик д.100 мм)</t>
  </si>
  <si>
    <t>Смена отдельных участков трубопроводов водогазопров. труб (д. 100 мм)</t>
  </si>
  <si>
    <t>Смена отдельных участков трубопроводов водогазопров. труб (д. 25 мм)</t>
  </si>
  <si>
    <t>Смена отдельных участков трубопроводов водогазопров. труб (д. 32 мм)</t>
  </si>
  <si>
    <t>Смена сгона у трубопровода (32 мм)</t>
  </si>
  <si>
    <t>Смена тройника канализационной трубы 100/50</t>
  </si>
  <si>
    <t>Техническое обслуживание котельных</t>
  </si>
  <si>
    <t>Услуги автовышки</t>
  </si>
  <si>
    <t>Установка воздухоборника</t>
  </si>
  <si>
    <t>Установка соединений на трубопр. до Ф 100 мм (хомуты, фланцы, т.д.)</t>
  </si>
  <si>
    <t>Электротехнические устройства</t>
  </si>
  <si>
    <t>Оконные и дверные заполнения</t>
  </si>
  <si>
    <t>Проведение профосмотров поэтажных щитков</t>
  </si>
  <si>
    <t>Проведение профосмотров электрощитовых</t>
  </si>
  <si>
    <t>Содержание прилегающей территории</t>
  </si>
  <si>
    <t>Транспортно-заготовительные расходы</t>
  </si>
  <si>
    <t>Стены и фасады</t>
  </si>
  <si>
    <t>Внешнее благоустройство</t>
  </si>
  <si>
    <t>Водопровод и канализация, горячее водоснабжение (внутридомовые системы)</t>
  </si>
  <si>
    <t>Центральное отопление</t>
  </si>
  <si>
    <t>Страхование системы газопотребления</t>
  </si>
  <si>
    <t>Начислено</t>
  </si>
  <si>
    <t>Оплачено</t>
  </si>
  <si>
    <t>Вывоз мусора</t>
  </si>
  <si>
    <t xml:space="preserve">ОТЧЕТ УПРАВЛЯЮЩЕЙ КОМПАНИИ ООО "УК "Таймыр" </t>
  </si>
  <si>
    <t>по  управлению, содержанию мест общего пользования, утилизации ТБО</t>
  </si>
  <si>
    <t>перед собственниками многоквартирного жилого дома  по адресу:</t>
  </si>
  <si>
    <t>1.  Жилищные,  услуги , в том числе:</t>
  </si>
  <si>
    <t xml:space="preserve"> - содержание и текущий ремонт</t>
  </si>
  <si>
    <t xml:space="preserve"> - техническое обслуживание лифта</t>
  </si>
  <si>
    <t xml:space="preserve"> - техническое обслуживание газопровода</t>
  </si>
  <si>
    <t xml:space="preserve"> - утилизация ТБО</t>
  </si>
  <si>
    <t>Итого доход</t>
  </si>
  <si>
    <t>1-3 квартал 2013г</t>
  </si>
  <si>
    <t>Итого затрат по управлению, содержанию, текущему ремонту, утилизации ТБО за 9 месяцев 2013 года</t>
  </si>
  <si>
    <t>Всего затрат по  управлению, содержанию, утилизации ТБО многоквартирного жилого дома за 2013 год</t>
  </si>
  <si>
    <t>Итого затрат по содержанию, техническому обслуживанию многоквартирного жилого дома 4 квартал 2013г</t>
  </si>
  <si>
    <t xml:space="preserve"> 4 квартал 2013г</t>
  </si>
  <si>
    <t>Итого затрат по содержанию, техническому обслуживанию, текущему ремонту многоквартирного жилого дома 4 квартал 2013г</t>
  </si>
  <si>
    <t>Итого затрат по управлению, содержанию, утилизации ТБО за 9 месяцев 2013 года</t>
  </si>
  <si>
    <t>мкр.Московский, 87</t>
  </si>
  <si>
    <t>Итого затрат по содержанию, техническому обслуживанию, текущему в ремонту многоквартирного жилого дома 4 квартал 2013г</t>
  </si>
  <si>
    <t xml:space="preserve">Небалансы энергоресурсов ( разница между начисленными собственникам  коммунальными услугами и предъявленными счетами за коммунальные услуги со стороны ресурсоснабжающих организаций) </t>
  </si>
  <si>
    <t>мкр.Московский, 89/1</t>
  </si>
  <si>
    <t>мкр.Московский, 42/1</t>
  </si>
  <si>
    <t>2. Прочие жилищно-коммунальные  услуги</t>
  </si>
  <si>
    <t xml:space="preserve">Заработная плата производственных рабочих, мастеров с отчислениями </t>
  </si>
  <si>
    <t>Услуги по организации работы обслуживающего участка ( все косвенные расходы за исключением услуг управления)</t>
  </si>
  <si>
    <t>Результат  деятельности за 2013год ( начислено к оплате собственникам за минусом итого затрат ) за исключением результата по техническому обслуживанию газопроводов, т.к. услуга  оказывается 1 раз в 3 года)</t>
  </si>
  <si>
    <t>Результат  деятельности за 2013год (оплачено собственниками  за минусом итого затрат ) за исключением результата по техническому обслуживанию газопроводов, т.к. услуга  оказывается 1 раз в 3 года)</t>
  </si>
  <si>
    <t xml:space="preserve">Результат  деятельности за 2013год ( начислено к оплате собственникам за минусом итого затрат ) </t>
  </si>
  <si>
    <t>Результат  деятельности за 2013год (оплачено собственниками  за минусом итого затрат )</t>
  </si>
  <si>
    <t>Итого результат  деятельности за 2013год (оплачено собственниками  за минусом итого затрат )  с учетом небалансов энергоресурсов</t>
  </si>
  <si>
    <t>Результат  деятельности за 2013год ( начислено к оплате собственникам за минусом итого затрат )</t>
  </si>
  <si>
    <t xml:space="preserve">Результат  деятельности за 2013год (оплачено собственниками  за минусом итого затрат ) </t>
  </si>
  <si>
    <t xml:space="preserve">Итого результат  деятельности за 2013год (оплачено собственниками  за минусом итого затрат )  </t>
  </si>
  <si>
    <t>Кровля</t>
  </si>
  <si>
    <t>Затраты управляющей компании (руб.) ( предъявленные по актам выполненных работ)</t>
  </si>
  <si>
    <t>2. Прочие жилищно- коммунальные услуги</t>
  </si>
  <si>
    <t>Итого результат деятельности за 2013год (оплачено собственниками за минусом итого затрат) с учетом небалансов энергоресурсов</t>
  </si>
  <si>
    <t>(подпись)</t>
  </si>
  <si>
    <t>Главный бухгалтер</t>
  </si>
  <si>
    <t>Зам.генерального директора по экономике и финансам</t>
  </si>
  <si>
    <t>Матвеева Е.Н.</t>
  </si>
  <si>
    <t>Сазонова Д.В.</t>
  </si>
  <si>
    <t>Примечание: в небалансы энергоресурсов  включены непокрытые расходы на ОДН электроэнергии собственниками  за период март-июнь 2013 года в размере 63 811,71 руб., начисление платы на ОДН собственникам не производилось.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</si>
</sst>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1" fillId="0" borderId="0"/>
  </cellStyleXfs>
  <cellXfs count="190">
    <xf numFmtId="0" fontId="0" fillId="0" borderId="0" xfId="0"/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/>
    </xf>
    <xf numFmtId="0" fontId="8" fillId="0" borderId="0" xfId="0" applyFont="1"/>
    <xf numFmtId="0" fontId="7" fillId="0" borderId="10" xfId="1" applyFont="1" applyFill="1" applyBorder="1" applyAlignment="1">
      <alignment wrapText="1"/>
    </xf>
    <xf numFmtId="0" fontId="4" fillId="0" borderId="10" xfId="0" applyFont="1" applyFill="1" applyBorder="1"/>
    <xf numFmtId="0" fontId="7" fillId="0" borderId="22" xfId="1" applyFont="1" applyFill="1" applyBorder="1" applyAlignment="1">
      <alignment wrapText="1"/>
    </xf>
    <xf numFmtId="0" fontId="0" fillId="0" borderId="0" xfId="0" applyFill="1"/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/>
    <xf numFmtId="0" fontId="6" fillId="0" borderId="4" xfId="0" applyFont="1" applyFill="1" applyBorder="1" applyAlignment="1"/>
    <xf numFmtId="4" fontId="4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" fontId="10" fillId="0" borderId="0" xfId="0" applyNumberFormat="1" applyFont="1" applyFill="1"/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9" fillId="0" borderId="12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0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0" fontId="9" fillId="0" borderId="3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/>
    </xf>
    <xf numFmtId="4" fontId="3" fillId="0" borderId="0" xfId="0" applyNumberFormat="1" applyFont="1" applyFill="1"/>
    <xf numFmtId="4" fontId="9" fillId="0" borderId="25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43" fontId="3" fillId="0" borderId="5" xfId="3" applyFont="1" applyFill="1" applyBorder="1" applyAlignment="1">
      <alignment horizontal="right"/>
    </xf>
    <xf numFmtId="43" fontId="3" fillId="0" borderId="0" xfId="3" applyFont="1" applyFill="1"/>
    <xf numFmtId="4" fontId="0" fillId="0" borderId="0" xfId="0" applyNumberFormat="1"/>
    <xf numFmtId="4" fontId="3" fillId="0" borderId="4" xfId="0" applyNumberFormat="1" applyFont="1" applyFill="1" applyBorder="1"/>
    <xf numFmtId="4" fontId="9" fillId="0" borderId="37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37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wrapText="1"/>
    </xf>
    <xf numFmtId="0" fontId="10" fillId="0" borderId="3" xfId="0" applyFont="1" applyFill="1" applyBorder="1"/>
    <xf numFmtId="43" fontId="9" fillId="0" borderId="40" xfId="3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/>
    <xf numFmtId="4" fontId="5" fillId="0" borderId="4" xfId="2" applyNumberFormat="1" applyFont="1" applyBorder="1"/>
    <xf numFmtId="0" fontId="10" fillId="0" borderId="5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12" fillId="0" borderId="41" xfId="0" applyFont="1" applyBorder="1" applyAlignment="1"/>
    <xf numFmtId="4" fontId="12" fillId="0" borderId="41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2" fillId="0" borderId="0" xfId="0" applyFont="1" applyAlignment="1"/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4" fillId="0" borderId="19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4"/>
    <cellStyle name="Финансовый" xfId="3" builtin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0" zoomScaleNormal="90" workbookViewId="0">
      <selection activeCell="C66" sqref="C66"/>
    </sheetView>
  </sheetViews>
  <sheetFormatPr defaultRowHeight="12.75"/>
  <cols>
    <col min="1" max="1" width="57.42578125" style="28" customWidth="1" collapsed="1"/>
    <col min="2" max="2" width="28" style="28" customWidth="1"/>
    <col min="3" max="3" width="34" style="28" customWidth="1"/>
    <col min="4" max="16384" width="9.140625" style="28"/>
  </cols>
  <sheetData>
    <row r="1" spans="1:8" ht="15.75">
      <c r="A1" s="164" t="s">
        <v>141</v>
      </c>
      <c r="B1" s="164"/>
      <c r="C1" s="164"/>
    </row>
    <row r="2" spans="1:8" ht="15.75">
      <c r="A2" s="164" t="s">
        <v>0</v>
      </c>
      <c r="B2" s="164"/>
      <c r="C2" s="164"/>
    </row>
    <row r="3" spans="1:8" ht="15.75">
      <c r="A3" s="164" t="s">
        <v>142</v>
      </c>
      <c r="B3" s="164"/>
      <c r="C3" s="164"/>
    </row>
    <row r="4" spans="1:8" ht="15.75">
      <c r="A4" s="164" t="s">
        <v>143</v>
      </c>
      <c r="B4" s="164"/>
      <c r="C4" s="164"/>
    </row>
    <row r="5" spans="1:8" ht="15.75">
      <c r="A5" s="164" t="s">
        <v>72</v>
      </c>
      <c r="B5" s="164"/>
      <c r="C5" s="164"/>
    </row>
    <row r="6" spans="1:8">
      <c r="A6" s="26"/>
      <c r="B6" s="26"/>
      <c r="C6" s="26"/>
    </row>
    <row r="7" spans="1:8" ht="13.5" thickBot="1">
      <c r="A7" s="29"/>
      <c r="B7" s="27"/>
      <c r="C7" s="27"/>
    </row>
    <row r="8" spans="1:8" ht="15" customHeight="1" thickBot="1">
      <c r="A8" s="170" t="s">
        <v>1</v>
      </c>
      <c r="B8" s="171"/>
      <c r="C8" s="172"/>
    </row>
    <row r="9" spans="1:8">
      <c r="A9" s="173" t="s">
        <v>2</v>
      </c>
      <c r="B9" s="175" t="s">
        <v>138</v>
      </c>
      <c r="C9" s="177" t="s">
        <v>139</v>
      </c>
    </row>
    <row r="10" spans="1:8" ht="13.5" thickBot="1">
      <c r="A10" s="174"/>
      <c r="B10" s="176"/>
      <c r="C10" s="178"/>
    </row>
    <row r="11" spans="1:8" ht="15">
      <c r="A11" s="25" t="s">
        <v>144</v>
      </c>
      <c r="B11" s="9">
        <f>SUM(B12:B13)</f>
        <v>1515722.08</v>
      </c>
      <c r="C11" s="10">
        <f>SUM(C12:C13)</f>
        <v>1503791.1199999999</v>
      </c>
    </row>
    <row r="12" spans="1:8" ht="14.25">
      <c r="A12" s="30" t="s">
        <v>145</v>
      </c>
      <c r="B12" s="11">
        <v>1126458.81</v>
      </c>
      <c r="C12" s="12">
        <v>1128832.6599999999</v>
      </c>
    </row>
    <row r="13" spans="1:8" ht="15" thickBot="1">
      <c r="A13" s="31" t="s">
        <v>146</v>
      </c>
      <c r="B13" s="11">
        <v>389263.27</v>
      </c>
      <c r="C13" s="12">
        <v>374958.46</v>
      </c>
    </row>
    <row r="14" spans="1:8" ht="15">
      <c r="A14" s="25" t="s">
        <v>175</v>
      </c>
      <c r="B14" s="9">
        <f>B15</f>
        <v>14095.47</v>
      </c>
      <c r="C14" s="10">
        <f>C15</f>
        <v>11073.71</v>
      </c>
    </row>
    <row r="15" spans="1:8" ht="15" thickBot="1">
      <c r="A15" s="32" t="s">
        <v>148</v>
      </c>
      <c r="B15" s="13">
        <v>14095.47</v>
      </c>
      <c r="C15" s="14">
        <v>11073.71</v>
      </c>
    </row>
    <row r="16" spans="1:8" s="41" customFormat="1" ht="25.5" customHeight="1" thickBot="1">
      <c r="A16" s="33" t="s">
        <v>149</v>
      </c>
      <c r="B16" s="140">
        <f>B11+B14</f>
        <v>1529817.55</v>
      </c>
      <c r="C16" s="142">
        <v>1514864.8299999998</v>
      </c>
      <c r="E16" s="42"/>
      <c r="H16" s="42"/>
    </row>
    <row r="17" spans="1:5" s="41" customFormat="1" ht="25.5" customHeight="1" thickBot="1">
      <c r="A17" s="33" t="s">
        <v>3</v>
      </c>
      <c r="B17" s="168">
        <f>B16-C16</f>
        <v>14952.720000000205</v>
      </c>
      <c r="C17" s="169"/>
      <c r="E17" s="42"/>
    </row>
    <row r="18" spans="1:5" ht="18.75" thickBot="1">
      <c r="A18" s="165" t="s">
        <v>5</v>
      </c>
      <c r="B18" s="166"/>
      <c r="C18" s="167"/>
    </row>
    <row r="19" spans="1:5" s="46" customFormat="1" ht="63.75" customHeight="1" thickBot="1">
      <c r="A19" s="141" t="s">
        <v>6</v>
      </c>
      <c r="B19" s="45"/>
      <c r="C19" s="117" t="s">
        <v>174</v>
      </c>
    </row>
    <row r="20" spans="1:5" ht="18.75" thickBot="1">
      <c r="A20" s="165" t="s">
        <v>150</v>
      </c>
      <c r="B20" s="166"/>
      <c r="C20" s="167"/>
    </row>
    <row r="21" spans="1:5" ht="25.5">
      <c r="A21" s="137" t="s">
        <v>86</v>
      </c>
      <c r="B21" s="18"/>
      <c r="C21" s="19">
        <v>13946.28</v>
      </c>
    </row>
    <row r="22" spans="1:5" ht="25.5">
      <c r="A22" s="35" t="s">
        <v>85</v>
      </c>
      <c r="B22" s="20"/>
      <c r="C22" s="21">
        <v>129878.9</v>
      </c>
    </row>
    <row r="23" spans="1:5" ht="25.5">
      <c r="A23" s="36" t="s">
        <v>163</v>
      </c>
      <c r="B23" s="22"/>
      <c r="C23" s="3">
        <v>258294.29</v>
      </c>
    </row>
    <row r="24" spans="1:5" ht="25.5">
      <c r="A24" s="36" t="s">
        <v>164</v>
      </c>
      <c r="B24" s="22"/>
      <c r="C24" s="3">
        <v>109414.23</v>
      </c>
    </row>
    <row r="25" spans="1:5" s="52" customFormat="1" ht="30">
      <c r="A25" s="49" t="s">
        <v>8</v>
      </c>
      <c r="B25" s="50"/>
      <c r="C25" s="51">
        <v>345224.27</v>
      </c>
    </row>
    <row r="26" spans="1:5">
      <c r="A26" s="36" t="s">
        <v>9</v>
      </c>
      <c r="B26" s="23"/>
      <c r="C26" s="3">
        <v>35612.58</v>
      </c>
    </row>
    <row r="27" spans="1:5">
      <c r="A27" s="36" t="s">
        <v>84</v>
      </c>
      <c r="B27" s="23"/>
      <c r="C27" s="3">
        <v>612.23</v>
      </c>
    </row>
    <row r="28" spans="1:5">
      <c r="A28" s="36" t="s">
        <v>10</v>
      </c>
      <c r="B28" s="23"/>
      <c r="C28" s="3">
        <v>1914.43</v>
      </c>
    </row>
    <row r="29" spans="1:5">
      <c r="A29" s="36" t="s">
        <v>13</v>
      </c>
      <c r="B29" s="23"/>
      <c r="C29" s="3">
        <v>2455</v>
      </c>
    </row>
    <row r="30" spans="1:5">
      <c r="A30" s="36" t="s">
        <v>15</v>
      </c>
      <c r="B30" s="23"/>
      <c r="C30" s="3">
        <v>291230.90999999997</v>
      </c>
    </row>
    <row r="31" spans="1:5">
      <c r="A31" s="36" t="s">
        <v>26</v>
      </c>
      <c r="B31" s="23"/>
      <c r="C31" s="3">
        <v>11104.28</v>
      </c>
    </row>
    <row r="32" spans="1:5">
      <c r="A32" s="36" t="s">
        <v>92</v>
      </c>
      <c r="B32" s="23"/>
      <c r="C32" s="3">
        <v>2294.84</v>
      </c>
    </row>
    <row r="33" spans="1:3" s="58" customFormat="1" ht="30">
      <c r="A33" s="53" t="s">
        <v>16</v>
      </c>
      <c r="B33" s="57"/>
      <c r="C33" s="51">
        <v>79325</v>
      </c>
    </row>
    <row r="34" spans="1:3">
      <c r="A34" s="36" t="s">
        <v>17</v>
      </c>
      <c r="B34" s="23"/>
      <c r="C34" s="3">
        <v>2100</v>
      </c>
    </row>
    <row r="35" spans="1:3">
      <c r="A35" s="36" t="s">
        <v>173</v>
      </c>
      <c r="B35" s="23"/>
      <c r="C35" s="3">
        <v>77225</v>
      </c>
    </row>
    <row r="36" spans="1:3" s="48" customFormat="1" ht="30">
      <c r="A36" s="53" t="s">
        <v>18</v>
      </c>
      <c r="B36" s="55"/>
      <c r="C36" s="47">
        <v>59693.148266378303</v>
      </c>
    </row>
    <row r="37" spans="1:3" s="48" customFormat="1" ht="30">
      <c r="A37" s="53" t="s">
        <v>32</v>
      </c>
      <c r="B37" s="55"/>
      <c r="C37" s="47">
        <v>174019.23</v>
      </c>
    </row>
    <row r="38" spans="1:3" s="48" customFormat="1" ht="15.75" thickBot="1">
      <c r="A38" s="54" t="s">
        <v>19</v>
      </c>
      <c r="B38" s="56"/>
      <c r="C38" s="47">
        <v>7694.3499999999995</v>
      </c>
    </row>
    <row r="39" spans="1:3" s="61" customFormat="1" ht="48" thickBot="1">
      <c r="A39" s="37" t="s">
        <v>151</v>
      </c>
      <c r="B39" s="59"/>
      <c r="C39" s="60">
        <f>SUM(C21:C25)+C33+C36+C37+C38</f>
        <v>1177489.6982663784</v>
      </c>
    </row>
    <row r="40" spans="1:3" ht="18.75" thickBot="1">
      <c r="A40" s="165" t="s">
        <v>154</v>
      </c>
      <c r="B40" s="166"/>
      <c r="C40" s="167"/>
    </row>
    <row r="41" spans="1:3" s="48" customFormat="1" ht="30.75" thickBot="1">
      <c r="A41" s="62" t="s">
        <v>21</v>
      </c>
      <c r="B41" s="63"/>
      <c r="C41" s="64">
        <f>SUM(C42:C53)</f>
        <v>343860.68000000005</v>
      </c>
    </row>
    <row r="42" spans="1:3">
      <c r="A42" s="1" t="s">
        <v>22</v>
      </c>
      <c r="B42" s="11"/>
      <c r="C42" s="15">
        <v>4700.79</v>
      </c>
    </row>
    <row r="43" spans="1:3">
      <c r="A43" s="2" t="s">
        <v>140</v>
      </c>
      <c r="B43" s="11"/>
      <c r="C43" s="15">
        <v>15041.4</v>
      </c>
    </row>
    <row r="44" spans="1:3">
      <c r="A44" s="2" t="s">
        <v>24</v>
      </c>
      <c r="B44" s="11"/>
      <c r="C44" s="15">
        <v>97076.97</v>
      </c>
    </row>
    <row r="45" spans="1:3">
      <c r="A45" s="2" t="s">
        <v>129</v>
      </c>
      <c r="B45" s="11"/>
      <c r="C45" s="15">
        <v>3444</v>
      </c>
    </row>
    <row r="46" spans="1:3">
      <c r="A46" s="2" t="s">
        <v>130</v>
      </c>
      <c r="B46" s="11"/>
      <c r="C46" s="15">
        <v>1161</v>
      </c>
    </row>
    <row r="47" spans="1:3">
      <c r="A47" s="2" t="s">
        <v>28</v>
      </c>
      <c r="B47" s="11"/>
      <c r="C47" s="15">
        <v>28704</v>
      </c>
    </row>
    <row r="48" spans="1:3">
      <c r="A48" s="1" t="s">
        <v>131</v>
      </c>
      <c r="B48" s="11"/>
      <c r="C48" s="15">
        <v>62482.41</v>
      </c>
    </row>
    <row r="49" spans="1:3">
      <c r="A49" s="2" t="s">
        <v>30</v>
      </c>
      <c r="B49" s="11"/>
      <c r="C49" s="15">
        <v>8400</v>
      </c>
    </row>
    <row r="50" spans="1:3">
      <c r="A50" s="2" t="s">
        <v>31</v>
      </c>
      <c r="B50" s="11"/>
      <c r="C50" s="15">
        <v>38210.22</v>
      </c>
    </row>
    <row r="51" spans="1:3">
      <c r="A51" s="2" t="s">
        <v>19</v>
      </c>
      <c r="B51" s="11"/>
      <c r="C51" s="15">
        <v>6387.12</v>
      </c>
    </row>
    <row r="52" spans="1:3">
      <c r="A52" s="2" t="s">
        <v>32</v>
      </c>
      <c r="B52" s="11"/>
      <c r="C52" s="15">
        <v>58006.41</v>
      </c>
    </row>
    <row r="53" spans="1:3" ht="26.25" thickBot="1">
      <c r="A53" s="38" t="s">
        <v>33</v>
      </c>
      <c r="B53" s="11"/>
      <c r="C53" s="15">
        <v>20246.36</v>
      </c>
    </row>
    <row r="54" spans="1:3" s="48" customFormat="1" ht="30.75" thickBot="1">
      <c r="A54" s="62" t="s">
        <v>34</v>
      </c>
      <c r="B54" s="63"/>
      <c r="C54" s="64">
        <f>SUM(C55:C62)</f>
        <v>9640</v>
      </c>
    </row>
    <row r="55" spans="1:3">
      <c r="A55" s="2" t="s">
        <v>36</v>
      </c>
      <c r="B55" s="11"/>
      <c r="C55" s="15">
        <v>157</v>
      </c>
    </row>
    <row r="56" spans="1:3">
      <c r="A56" s="2" t="s">
        <v>38</v>
      </c>
      <c r="B56" s="11"/>
      <c r="C56" s="15">
        <v>1785</v>
      </c>
    </row>
    <row r="57" spans="1:3">
      <c r="A57" s="2" t="s">
        <v>41</v>
      </c>
      <c r="B57" s="11"/>
      <c r="C57" s="15">
        <v>208</v>
      </c>
    </row>
    <row r="58" spans="1:3">
      <c r="A58" s="2" t="s">
        <v>45</v>
      </c>
      <c r="B58" s="11"/>
      <c r="C58" s="15">
        <v>4440</v>
      </c>
    </row>
    <row r="59" spans="1:3">
      <c r="A59" s="2" t="s">
        <v>111</v>
      </c>
      <c r="B59" s="11"/>
      <c r="C59" s="15">
        <v>906</v>
      </c>
    </row>
    <row r="60" spans="1:3">
      <c r="A60" s="2" t="s">
        <v>116</v>
      </c>
      <c r="B60" s="11"/>
      <c r="C60" s="15">
        <v>373</v>
      </c>
    </row>
    <row r="61" spans="1:3">
      <c r="A61" s="2" t="s">
        <v>64</v>
      </c>
      <c r="B61" s="11"/>
      <c r="C61" s="15">
        <v>247</v>
      </c>
    </row>
    <row r="62" spans="1:3" ht="13.5" thickBot="1">
      <c r="A62" s="2" t="s">
        <v>68</v>
      </c>
      <c r="B62" s="11"/>
      <c r="C62" s="15">
        <v>1524</v>
      </c>
    </row>
    <row r="63" spans="1:3" s="61" customFormat="1" ht="45.75" thickBot="1">
      <c r="A63" s="125" t="s">
        <v>153</v>
      </c>
      <c r="B63" s="59"/>
      <c r="C63" s="129">
        <f>C54+C41</f>
        <v>353500.68000000005</v>
      </c>
    </row>
    <row r="64" spans="1:3" s="61" customFormat="1" ht="45.75" thickBot="1">
      <c r="A64" s="125" t="s">
        <v>152</v>
      </c>
      <c r="B64" s="72"/>
      <c r="C64" s="131">
        <f>C63+C39</f>
        <v>1530990.3782663783</v>
      </c>
    </row>
    <row r="65" spans="1:4" s="114" customFormat="1" ht="30.75" thickBot="1">
      <c r="A65" s="126" t="s">
        <v>167</v>
      </c>
      <c r="B65" s="113"/>
      <c r="C65" s="143">
        <f>B16-C64</f>
        <v>-1172.8282663782593</v>
      </c>
    </row>
    <row r="66" spans="1:4" s="114" customFormat="1" ht="30.75" thickBot="1">
      <c r="A66" s="126" t="s">
        <v>168</v>
      </c>
      <c r="B66" s="113"/>
      <c r="C66" s="144">
        <f>C16-C64</f>
        <v>-16125.548266378464</v>
      </c>
    </row>
    <row r="67" spans="1:4" s="114" customFormat="1" ht="75.75" thickBot="1">
      <c r="A67" s="136" t="s">
        <v>159</v>
      </c>
      <c r="B67" s="113"/>
      <c r="C67" s="144">
        <v>-121652.67</v>
      </c>
    </row>
    <row r="68" spans="1:4" s="61" customFormat="1" ht="57" customHeight="1" thickBot="1">
      <c r="A68" s="124" t="s">
        <v>176</v>
      </c>
      <c r="B68" s="74"/>
      <c r="C68" s="75">
        <f>C66+C67</f>
        <v>-137778.21826637845</v>
      </c>
    </row>
    <row r="70" spans="1:4" ht="33" customHeight="1">
      <c r="A70" s="162" t="s">
        <v>182</v>
      </c>
      <c r="B70" s="163"/>
      <c r="C70" s="163"/>
    </row>
    <row r="72" spans="1:4" s="26" customFormat="1" ht="29.25" customHeight="1">
      <c r="A72" s="151" t="s">
        <v>178</v>
      </c>
      <c r="B72" s="151"/>
      <c r="C72" s="152" t="s">
        <v>180</v>
      </c>
      <c r="D72" s="153"/>
    </row>
    <row r="73" spans="1:4" s="26" customFormat="1">
      <c r="A73" s="155"/>
      <c r="B73" s="156" t="s">
        <v>177</v>
      </c>
      <c r="C73" s="157"/>
      <c r="D73" s="153"/>
    </row>
    <row r="74" spans="1:4" s="26" customFormat="1">
      <c r="A74" s="155"/>
      <c r="B74" s="158"/>
      <c r="C74" s="157"/>
      <c r="D74" s="153"/>
    </row>
    <row r="75" spans="1:4" s="26" customFormat="1">
      <c r="A75" s="151" t="s">
        <v>179</v>
      </c>
      <c r="B75" s="151"/>
      <c r="C75" s="152" t="s">
        <v>181</v>
      </c>
      <c r="D75" s="153"/>
    </row>
    <row r="76" spans="1:4" s="26" customFormat="1">
      <c r="A76" s="155"/>
      <c r="B76" s="156" t="s">
        <v>177</v>
      </c>
      <c r="C76" s="157"/>
      <c r="D76" s="153"/>
    </row>
    <row r="77" spans="1:4">
      <c r="D77" s="154"/>
    </row>
  </sheetData>
  <mergeCells count="14">
    <mergeCell ref="A70:C70"/>
    <mergeCell ref="A5:C5"/>
    <mergeCell ref="A1:C1"/>
    <mergeCell ref="A2:C2"/>
    <mergeCell ref="A3:C3"/>
    <mergeCell ref="A4:C4"/>
    <mergeCell ref="A40:C40"/>
    <mergeCell ref="B17:C17"/>
    <mergeCell ref="A8:C8"/>
    <mergeCell ref="A18:C18"/>
    <mergeCell ref="A20:C20"/>
    <mergeCell ref="A9:A10"/>
    <mergeCell ref="B9:B10"/>
    <mergeCell ref="C9:C10"/>
  </mergeCells>
  <pageMargins left="0" right="0" top="0" bottom="0" header="0" footer="0.31496062992125984"/>
  <pageSetup paperSize="9" scale="87" fitToHeight="2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40" zoomScale="90" zoomScaleNormal="90" workbookViewId="0">
      <selection activeCell="C69" sqref="C69"/>
    </sheetView>
  </sheetViews>
  <sheetFormatPr defaultRowHeight="12.75"/>
  <cols>
    <col min="1" max="1" width="66.7109375" style="28" customWidth="1" collapsed="1"/>
    <col min="2" max="2" width="28" style="28" customWidth="1" collapsed="1"/>
    <col min="3" max="3" width="34" style="28" customWidth="1"/>
    <col min="7" max="7" width="9.85546875" bestFit="1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75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v>2267256.7000000002</v>
      </c>
      <c r="C12" s="10">
        <v>2419398.17</v>
      </c>
    </row>
    <row r="13" spans="1:3" ht="14.25">
      <c r="A13" s="31" t="s">
        <v>145</v>
      </c>
      <c r="B13" s="11">
        <v>1681622.1</v>
      </c>
      <c r="C13" s="12">
        <v>1823526.32</v>
      </c>
    </row>
    <row r="14" spans="1:3" ht="14.25">
      <c r="A14" s="31" t="s">
        <v>146</v>
      </c>
      <c r="B14" s="11">
        <v>552940.85</v>
      </c>
      <c r="C14" s="12">
        <v>562603.05000000005</v>
      </c>
    </row>
    <row r="15" spans="1:3" ht="15" thickBot="1">
      <c r="A15" s="31" t="s">
        <v>147</v>
      </c>
      <c r="B15" s="13">
        <v>32693.75</v>
      </c>
      <c r="C15" s="14">
        <v>33268.800000000003</v>
      </c>
    </row>
    <row r="16" spans="1:3" ht="15">
      <c r="A16" s="25" t="s">
        <v>162</v>
      </c>
      <c r="B16" s="87">
        <v>24764.9</v>
      </c>
      <c r="C16" s="86">
        <v>17639.34</v>
      </c>
    </row>
    <row r="17" spans="1:3" ht="15" thickBot="1">
      <c r="A17" s="32" t="s">
        <v>148</v>
      </c>
      <c r="B17" s="13">
        <v>24764.9</v>
      </c>
      <c r="C17" s="14">
        <v>17639.34</v>
      </c>
    </row>
    <row r="18" spans="1:3" ht="17.25" customHeight="1" thickBot="1">
      <c r="A18" s="33" t="s">
        <v>149</v>
      </c>
      <c r="B18" s="69">
        <v>2292021.6</v>
      </c>
      <c r="C18" s="79">
        <v>2437037.5099999998</v>
      </c>
    </row>
    <row r="19" spans="1:3" ht="17.25" customHeight="1" thickBot="1">
      <c r="A19" s="33" t="s">
        <v>3</v>
      </c>
      <c r="B19" s="179">
        <v>-145015.90999999968</v>
      </c>
      <c r="C19" s="180"/>
    </row>
    <row r="20" spans="1:3" ht="18.75" thickBot="1">
      <c r="A20" s="139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34" t="s">
        <v>86</v>
      </c>
      <c r="B23" s="18"/>
      <c r="C23" s="19">
        <v>16453.060000000001</v>
      </c>
    </row>
    <row r="24" spans="1:3" ht="25.5">
      <c r="A24" s="35" t="s">
        <v>85</v>
      </c>
      <c r="B24" s="20"/>
      <c r="C24" s="21">
        <v>63885.54</v>
      </c>
    </row>
    <row r="25" spans="1:3">
      <c r="A25" s="6" t="s">
        <v>163</v>
      </c>
      <c r="B25" s="22"/>
      <c r="C25" s="3">
        <v>384099.97561091365</v>
      </c>
    </row>
    <row r="26" spans="1:3" ht="25.5">
      <c r="A26" s="36" t="s">
        <v>164</v>
      </c>
      <c r="B26" s="22"/>
      <c r="C26" s="3">
        <v>162705.9</v>
      </c>
    </row>
    <row r="27" spans="1:3" ht="30">
      <c r="A27" s="82" t="s">
        <v>8</v>
      </c>
      <c r="B27" s="83"/>
      <c r="C27" s="47">
        <v>502512.81</v>
      </c>
    </row>
    <row r="28" spans="1:3">
      <c r="A28" s="36" t="s">
        <v>9</v>
      </c>
      <c r="B28" s="23"/>
      <c r="C28" s="3">
        <v>46769.180000000008</v>
      </c>
    </row>
    <row r="29" spans="1:3">
      <c r="A29" s="36" t="s">
        <v>10</v>
      </c>
      <c r="B29" s="23"/>
      <c r="C29" s="3">
        <v>2918.62</v>
      </c>
    </row>
    <row r="30" spans="1:3">
      <c r="A30" s="36" t="s">
        <v>12</v>
      </c>
      <c r="B30" s="23"/>
      <c r="C30" s="3">
        <v>21000</v>
      </c>
    </row>
    <row r="31" spans="1:3">
      <c r="A31" s="36" t="s">
        <v>13</v>
      </c>
      <c r="B31" s="23"/>
      <c r="C31" s="3">
        <v>6136</v>
      </c>
    </row>
    <row r="32" spans="1:3">
      <c r="A32" s="36" t="s">
        <v>15</v>
      </c>
      <c r="B32" s="23"/>
      <c r="C32" s="3">
        <v>415228.59</v>
      </c>
    </row>
    <row r="33" spans="1:3">
      <c r="A33" s="36" t="s">
        <v>26</v>
      </c>
      <c r="B33" s="23"/>
      <c r="C33" s="3">
        <v>10460.42</v>
      </c>
    </row>
    <row r="34" spans="1:3" ht="30">
      <c r="A34" s="53" t="s">
        <v>18</v>
      </c>
      <c r="B34" s="55"/>
      <c r="C34" s="47">
        <v>88767.493044892894</v>
      </c>
    </row>
    <row r="35" spans="1:3" ht="15">
      <c r="A35" s="53" t="s">
        <v>32</v>
      </c>
      <c r="B35" s="55"/>
      <c r="C35" s="47">
        <v>258777.62</v>
      </c>
    </row>
    <row r="36" spans="1:3" ht="15.75" thickBot="1">
      <c r="A36" s="54" t="s">
        <v>19</v>
      </c>
      <c r="B36" s="56"/>
      <c r="C36" s="47">
        <v>26599.940000000002</v>
      </c>
    </row>
    <row r="37" spans="1:3" ht="32.25" thickBot="1">
      <c r="A37" s="37" t="s">
        <v>156</v>
      </c>
      <c r="B37" s="59"/>
      <c r="C37" s="60">
        <f>C23+C24+C25+C26+C27+C34+C35+C36</f>
        <v>1503802.3386558066</v>
      </c>
    </row>
    <row r="38" spans="1:3" ht="18.75" thickBot="1">
      <c r="A38" s="84" t="s">
        <v>154</v>
      </c>
      <c r="B38" s="16"/>
      <c r="C38" s="17"/>
    </row>
    <row r="39" spans="1:3" ht="30.75" thickBot="1">
      <c r="A39" s="62" t="s">
        <v>21</v>
      </c>
      <c r="B39" s="63"/>
      <c r="C39" s="64">
        <v>576470.78</v>
      </c>
    </row>
    <row r="40" spans="1:3">
      <c r="A40" s="2" t="s">
        <v>140</v>
      </c>
      <c r="B40" s="11"/>
      <c r="C40" s="15">
        <v>27495.599999999999</v>
      </c>
    </row>
    <row r="41" spans="1:3">
      <c r="A41" s="2" t="s">
        <v>24</v>
      </c>
      <c r="B41" s="11"/>
      <c r="C41" s="15">
        <v>138409.53</v>
      </c>
    </row>
    <row r="42" spans="1:3">
      <c r="A42" s="2" t="s">
        <v>129</v>
      </c>
      <c r="B42" s="11"/>
      <c r="C42" s="15">
        <v>5535</v>
      </c>
    </row>
    <row r="43" spans="1:3">
      <c r="A43" s="2" t="s">
        <v>28</v>
      </c>
      <c r="B43" s="11"/>
      <c r="C43" s="15">
        <v>146487.88</v>
      </c>
    </row>
    <row r="44" spans="1:3">
      <c r="A44" s="1" t="s">
        <v>131</v>
      </c>
      <c r="B44" s="11"/>
      <c r="C44" s="15">
        <v>65065.2</v>
      </c>
    </row>
    <row r="45" spans="1:3">
      <c r="A45" s="2" t="s">
        <v>31</v>
      </c>
      <c r="B45" s="11"/>
      <c r="C45" s="15">
        <v>65435.1</v>
      </c>
    </row>
    <row r="46" spans="1:3">
      <c r="A46" s="2" t="s">
        <v>19</v>
      </c>
      <c r="B46" s="11"/>
      <c r="C46" s="15">
        <v>11675.64</v>
      </c>
    </row>
    <row r="47" spans="1:3">
      <c r="A47" s="2" t="s">
        <v>32</v>
      </c>
      <c r="B47" s="11"/>
      <c r="C47" s="15">
        <v>86259.21</v>
      </c>
    </row>
    <row r="48" spans="1:3" ht="26.25" thickBot="1">
      <c r="A48" s="38" t="s">
        <v>33</v>
      </c>
      <c r="B48" s="11"/>
      <c r="C48" s="15">
        <v>30107.62</v>
      </c>
    </row>
    <row r="49" spans="1:3" ht="30.75" thickBot="1">
      <c r="A49" s="62" t="s">
        <v>34</v>
      </c>
      <c r="B49" s="63"/>
      <c r="C49" s="64">
        <v>212663</v>
      </c>
    </row>
    <row r="50" spans="1:3">
      <c r="A50" s="2" t="s">
        <v>105</v>
      </c>
      <c r="B50" s="11"/>
      <c r="C50" s="15">
        <v>6195</v>
      </c>
    </row>
    <row r="51" spans="1:3">
      <c r="A51" s="2" t="s">
        <v>37</v>
      </c>
      <c r="B51" s="11"/>
      <c r="C51" s="15">
        <v>134</v>
      </c>
    </row>
    <row r="52" spans="1:3">
      <c r="A52" s="2" t="s">
        <v>38</v>
      </c>
      <c r="B52" s="11"/>
      <c r="C52" s="15">
        <v>4998</v>
      </c>
    </row>
    <row r="53" spans="1:3">
      <c r="A53" s="2" t="s">
        <v>41</v>
      </c>
      <c r="B53" s="11"/>
      <c r="C53" s="15">
        <v>208</v>
      </c>
    </row>
    <row r="54" spans="1:3">
      <c r="A54" s="2" t="s">
        <v>42</v>
      </c>
      <c r="B54" s="11"/>
      <c r="C54" s="15">
        <v>902</v>
      </c>
    </row>
    <row r="55" spans="1:3">
      <c r="A55" s="2" t="s">
        <v>46</v>
      </c>
      <c r="B55" s="11"/>
      <c r="C55" s="15">
        <v>6555</v>
      </c>
    </row>
    <row r="56" spans="1:3">
      <c r="A56" s="2" t="s">
        <v>47</v>
      </c>
      <c r="B56" s="11"/>
      <c r="C56" s="15">
        <v>33852</v>
      </c>
    </row>
    <row r="57" spans="1:3">
      <c r="A57" s="2" t="s">
        <v>49</v>
      </c>
      <c r="B57" s="11"/>
      <c r="C57" s="15">
        <v>112359</v>
      </c>
    </row>
    <row r="58" spans="1:3">
      <c r="A58" s="2" t="s">
        <v>50</v>
      </c>
      <c r="B58" s="11"/>
      <c r="C58" s="15">
        <v>1470</v>
      </c>
    </row>
    <row r="59" spans="1:3">
      <c r="A59" s="2" t="s">
        <v>51</v>
      </c>
      <c r="B59" s="11"/>
      <c r="C59" s="15">
        <v>3752</v>
      </c>
    </row>
    <row r="60" spans="1:3">
      <c r="A60" s="2" t="s">
        <v>52</v>
      </c>
      <c r="B60" s="11"/>
      <c r="C60" s="15">
        <v>5460</v>
      </c>
    </row>
    <row r="61" spans="1:3">
      <c r="A61" s="2" t="s">
        <v>53</v>
      </c>
      <c r="B61" s="11"/>
      <c r="C61" s="15">
        <v>6580</v>
      </c>
    </row>
    <row r="62" spans="1:3">
      <c r="A62" s="2" t="s">
        <v>55</v>
      </c>
      <c r="B62" s="11"/>
      <c r="C62" s="15">
        <v>10094</v>
      </c>
    </row>
    <row r="63" spans="1:3">
      <c r="A63" s="2" t="s">
        <v>56</v>
      </c>
      <c r="B63" s="11"/>
      <c r="C63" s="15">
        <v>1955</v>
      </c>
    </row>
    <row r="64" spans="1:3">
      <c r="A64" s="2" t="s">
        <v>57</v>
      </c>
      <c r="B64" s="11"/>
      <c r="C64" s="15">
        <v>12305</v>
      </c>
    </row>
    <row r="65" spans="1:7">
      <c r="A65" s="2" t="s">
        <v>58</v>
      </c>
      <c r="B65" s="11"/>
      <c r="C65" s="15">
        <v>3374</v>
      </c>
    </row>
    <row r="66" spans="1:7" ht="13.5" thickBot="1">
      <c r="A66" s="2" t="s">
        <v>64</v>
      </c>
      <c r="B66" s="11"/>
      <c r="C66" s="15">
        <v>2470</v>
      </c>
    </row>
    <row r="67" spans="1:7" ht="30.75" thickBot="1">
      <c r="A67" s="125" t="s">
        <v>153</v>
      </c>
      <c r="B67" s="59"/>
      <c r="C67" s="129">
        <v>789133.78</v>
      </c>
    </row>
    <row r="68" spans="1:7" ht="30.75" thickBot="1">
      <c r="A68" s="125" t="s">
        <v>152</v>
      </c>
      <c r="B68" s="72"/>
      <c r="C68" s="131">
        <f>C37+C67</f>
        <v>2292936.1186558064</v>
      </c>
      <c r="G68" s="115"/>
    </row>
    <row r="69" spans="1:7" ht="79.5" thickBot="1">
      <c r="A69" s="124" t="s">
        <v>165</v>
      </c>
      <c r="B69" s="59"/>
      <c r="C69" s="60">
        <f>B18-C68-B15</f>
        <v>-33608.268655806314</v>
      </c>
    </row>
    <row r="70" spans="1:7">
      <c r="A70" s="67"/>
      <c r="B70" s="67"/>
      <c r="C70" s="67"/>
    </row>
    <row r="71" spans="1:7">
      <c r="A71" s="67"/>
      <c r="B71" s="67"/>
      <c r="C71" s="67"/>
    </row>
    <row r="72" spans="1:7" ht="15">
      <c r="A72" s="41"/>
      <c r="B72" s="41"/>
      <c r="C72" s="41"/>
    </row>
    <row r="73" spans="1:7" s="26" customFormat="1" ht="29.25" customHeight="1">
      <c r="A73" s="151" t="s">
        <v>178</v>
      </c>
      <c r="B73" s="151"/>
      <c r="C73" s="152" t="s">
        <v>180</v>
      </c>
      <c r="D73" s="153"/>
    </row>
    <row r="74" spans="1:7" s="26" customFormat="1">
      <c r="A74" s="155"/>
      <c r="B74" s="156" t="s">
        <v>177</v>
      </c>
      <c r="C74" s="157"/>
      <c r="D74" s="153"/>
    </row>
    <row r="75" spans="1:7" s="26" customFormat="1">
      <c r="A75" s="155"/>
      <c r="B75" s="158"/>
      <c r="C75" s="157"/>
      <c r="D75" s="153"/>
    </row>
    <row r="76" spans="1:7" s="26" customFormat="1">
      <c r="A76" s="151" t="s">
        <v>179</v>
      </c>
      <c r="B76" s="151"/>
      <c r="C76" s="152" t="s">
        <v>181</v>
      </c>
      <c r="D76" s="153"/>
    </row>
    <row r="77" spans="1:7" s="26" customFormat="1">
      <c r="A77" s="155"/>
      <c r="B77" s="156" t="s">
        <v>177</v>
      </c>
      <c r="C77" s="157"/>
      <c r="D77" s="153"/>
    </row>
    <row r="78" spans="1:7" s="159" customFormat="1">
      <c r="A78" s="26"/>
      <c r="B78" s="26"/>
      <c r="C78" s="26"/>
    </row>
    <row r="79" spans="1:7" s="159" customFormat="1">
      <c r="A79" s="26"/>
      <c r="B79" s="26"/>
      <c r="C79" s="26"/>
    </row>
  </sheetData>
  <autoFilter ref="A21:C69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80" fitToHeight="2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opLeftCell="A92" zoomScale="90" zoomScaleNormal="90" workbookViewId="0">
      <selection activeCell="C93" sqref="C93"/>
    </sheetView>
  </sheetViews>
  <sheetFormatPr defaultRowHeight="12.75"/>
  <cols>
    <col min="1" max="1" width="60.710937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76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4721948.9099999992</v>
      </c>
      <c r="C12" s="10">
        <f t="shared" si="0"/>
        <v>4735813.43</v>
      </c>
    </row>
    <row r="13" spans="1:3" ht="14.25">
      <c r="A13" s="31" t="s">
        <v>145</v>
      </c>
      <c r="B13" s="11">
        <v>3490651.08</v>
      </c>
      <c r="C13" s="12">
        <v>3561295.87</v>
      </c>
    </row>
    <row r="14" spans="1:3" ht="14.25">
      <c r="A14" s="31" t="s">
        <v>146</v>
      </c>
      <c r="B14" s="11">
        <v>1163225.27</v>
      </c>
      <c r="C14" s="12">
        <v>1110587.76</v>
      </c>
    </row>
    <row r="15" spans="1:3" ht="15" thickBot="1">
      <c r="A15" s="31" t="s">
        <v>147</v>
      </c>
      <c r="B15" s="13">
        <v>68072.56</v>
      </c>
      <c r="C15" s="14">
        <v>63929.8</v>
      </c>
    </row>
    <row r="16" spans="1:3" ht="15">
      <c r="A16" s="25" t="s">
        <v>162</v>
      </c>
      <c r="B16" s="87">
        <f t="shared" ref="B16:C16" si="1">B17</f>
        <v>47390.12</v>
      </c>
      <c r="C16" s="86">
        <f t="shared" si="1"/>
        <v>34501.449999999997</v>
      </c>
    </row>
    <row r="17" spans="1:3" ht="15" thickBot="1">
      <c r="A17" s="32" t="s">
        <v>148</v>
      </c>
      <c r="B17" s="13">
        <v>47390.12</v>
      </c>
      <c r="C17" s="14">
        <v>34501.449999999997</v>
      </c>
    </row>
    <row r="18" spans="1:3" ht="16.5" customHeight="1" thickBot="1">
      <c r="A18" s="33" t="s">
        <v>149</v>
      </c>
      <c r="B18" s="69">
        <f t="shared" ref="B18:C18" si="2">B12+B16</f>
        <v>4769339.0299999993</v>
      </c>
      <c r="C18" s="79">
        <f t="shared" si="2"/>
        <v>4770314.88</v>
      </c>
    </row>
    <row r="19" spans="1:3" ht="16.5" customHeight="1" thickBot="1">
      <c r="A19" s="33" t="s">
        <v>3</v>
      </c>
      <c r="B19" s="179">
        <f t="shared" ref="B19" si="3">B18-C18</f>
        <v>-975.85000000055879</v>
      </c>
      <c r="C19" s="180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138" t="s">
        <v>7</v>
      </c>
      <c r="B22" s="16"/>
      <c r="C22" s="17"/>
    </row>
    <row r="23" spans="1:3" ht="19.5" customHeight="1">
      <c r="A23" s="137" t="s">
        <v>86</v>
      </c>
      <c r="B23" s="18"/>
      <c r="C23" s="19">
        <v>37349.120000000003</v>
      </c>
    </row>
    <row r="24" spans="1:3" ht="25.5">
      <c r="A24" s="35" t="s">
        <v>85</v>
      </c>
      <c r="B24" s="20"/>
      <c r="C24" s="21">
        <v>132676.70000000001</v>
      </c>
    </row>
    <row r="25" spans="1:3" ht="25.5">
      <c r="A25" s="36" t="s">
        <v>163</v>
      </c>
      <c r="B25" s="22"/>
      <c r="C25" s="3">
        <v>799664.87093894486</v>
      </c>
    </row>
    <row r="26" spans="1:3" ht="25.5">
      <c r="A26" s="36" t="s">
        <v>164</v>
      </c>
      <c r="B26" s="22"/>
      <c r="C26" s="3">
        <v>338740.43</v>
      </c>
    </row>
    <row r="27" spans="1:3" ht="30">
      <c r="A27" s="82" t="s">
        <v>8</v>
      </c>
      <c r="B27" s="83"/>
      <c r="C27" s="47">
        <f>SUM(C28:C34)</f>
        <v>1018870.1299999999</v>
      </c>
    </row>
    <row r="28" spans="1:3">
      <c r="A28" s="36" t="s">
        <v>9</v>
      </c>
      <c r="B28" s="23"/>
      <c r="C28" s="3">
        <v>87390.909999999989</v>
      </c>
    </row>
    <row r="29" spans="1:3">
      <c r="A29" s="36" t="s">
        <v>10</v>
      </c>
      <c r="B29" s="23"/>
      <c r="C29" s="3">
        <v>2918.74</v>
      </c>
    </row>
    <row r="30" spans="1:3">
      <c r="A30" s="36" t="s">
        <v>12</v>
      </c>
      <c r="B30" s="23"/>
      <c r="C30" s="3">
        <v>12600</v>
      </c>
    </row>
    <row r="31" spans="1:3">
      <c r="A31" s="36" t="s">
        <v>13</v>
      </c>
      <c r="B31" s="23"/>
      <c r="C31" s="3">
        <v>7364</v>
      </c>
    </row>
    <row r="32" spans="1:3">
      <c r="A32" s="36" t="s">
        <v>14</v>
      </c>
      <c r="B32" s="23"/>
      <c r="C32" s="3">
        <v>5678.57</v>
      </c>
    </row>
    <row r="33" spans="1:3">
      <c r="A33" s="36" t="s">
        <v>15</v>
      </c>
      <c r="B33" s="23"/>
      <c r="C33" s="3">
        <v>872113.1399999999</v>
      </c>
    </row>
    <row r="34" spans="1:3">
      <c r="A34" s="36" t="s">
        <v>26</v>
      </c>
      <c r="B34" s="23"/>
      <c r="C34" s="3">
        <v>30804.77</v>
      </c>
    </row>
    <row r="35" spans="1:3" ht="30">
      <c r="A35" s="82" t="s">
        <v>16</v>
      </c>
      <c r="B35" s="83"/>
      <c r="C35" s="47">
        <f>SUM(C36:C38)</f>
        <v>392824.88</v>
      </c>
    </row>
    <row r="36" spans="1:3">
      <c r="A36" s="36" t="s">
        <v>17</v>
      </c>
      <c r="B36" s="23"/>
      <c r="C36" s="3">
        <v>13125.88</v>
      </c>
    </row>
    <row r="37" spans="1:3">
      <c r="A37" s="36" t="s">
        <v>173</v>
      </c>
      <c r="B37" s="23"/>
      <c r="C37" s="3">
        <v>215272</v>
      </c>
    </row>
    <row r="38" spans="1:3">
      <c r="A38" s="36" t="s">
        <v>70</v>
      </c>
      <c r="B38" s="23"/>
      <c r="C38" s="3">
        <v>164427</v>
      </c>
    </row>
    <row r="39" spans="1:3" ht="30">
      <c r="A39" s="53" t="s">
        <v>18</v>
      </c>
      <c r="B39" s="55"/>
      <c r="C39" s="47">
        <v>184806.69194632734</v>
      </c>
    </row>
    <row r="40" spans="1:3" ht="30">
      <c r="A40" s="53" t="s">
        <v>32</v>
      </c>
      <c r="B40" s="55"/>
      <c r="C40" s="47">
        <v>538753.93999999994</v>
      </c>
    </row>
    <row r="41" spans="1:3" ht="15.75" thickBot="1">
      <c r="A41" s="54" t="s">
        <v>19</v>
      </c>
      <c r="B41" s="56"/>
      <c r="C41" s="47">
        <v>48111.009999999995</v>
      </c>
    </row>
    <row r="42" spans="1:3" ht="48" thickBot="1">
      <c r="A42" s="37" t="s">
        <v>151</v>
      </c>
      <c r="B42" s="59"/>
      <c r="C42" s="60">
        <f>C24+C23+C25+C26+C27+C35+C39+C40+C41</f>
        <v>3491797.7728852713</v>
      </c>
    </row>
    <row r="43" spans="1:3" ht="18.75" thickBot="1">
      <c r="A43" s="84" t="s">
        <v>154</v>
      </c>
      <c r="B43" s="16"/>
      <c r="C43" s="17"/>
    </row>
    <row r="44" spans="1:3" ht="30.75" thickBot="1">
      <c r="A44" s="62" t="s">
        <v>21</v>
      </c>
      <c r="B44" s="63"/>
      <c r="C44" s="64">
        <f t="shared" ref="C44" si="4">SUM(C45:C56)</f>
        <v>975385.82000000007</v>
      </c>
    </row>
    <row r="45" spans="1:3">
      <c r="A45" s="1" t="s">
        <v>22</v>
      </c>
      <c r="B45" s="11"/>
      <c r="C45" s="15">
        <v>1538</v>
      </c>
    </row>
    <row r="46" spans="1:3">
      <c r="A46" s="2" t="s">
        <v>140</v>
      </c>
      <c r="B46" s="11"/>
      <c r="C46" s="15">
        <v>51781</v>
      </c>
    </row>
    <row r="47" spans="1:3">
      <c r="A47" s="2" t="s">
        <v>24</v>
      </c>
      <c r="B47" s="11"/>
      <c r="C47" s="15">
        <v>290704.38</v>
      </c>
    </row>
    <row r="48" spans="1:3">
      <c r="A48" s="2" t="s">
        <v>26</v>
      </c>
      <c r="B48" s="11"/>
      <c r="C48" s="15">
        <v>490.44</v>
      </c>
    </row>
    <row r="49" spans="1:3">
      <c r="A49" s="2" t="s">
        <v>130</v>
      </c>
      <c r="B49" s="11"/>
      <c r="C49" s="15">
        <v>3096</v>
      </c>
    </row>
    <row r="50" spans="1:3">
      <c r="A50" s="2" t="s">
        <v>28</v>
      </c>
      <c r="B50" s="11"/>
      <c r="C50" s="15">
        <v>82473.69</v>
      </c>
    </row>
    <row r="51" spans="1:3">
      <c r="A51" s="1" t="s">
        <v>131</v>
      </c>
      <c r="B51" s="11"/>
      <c r="C51" s="15">
        <v>137172.39000000001</v>
      </c>
    </row>
    <row r="52" spans="1:3">
      <c r="A52" s="2" t="s">
        <v>30</v>
      </c>
      <c r="B52" s="11"/>
      <c r="C52" s="15">
        <v>12600</v>
      </c>
    </row>
    <row r="53" spans="1:3">
      <c r="A53" s="2" t="s">
        <v>31</v>
      </c>
      <c r="B53" s="11"/>
      <c r="C53" s="15">
        <v>131417.4</v>
      </c>
    </row>
    <row r="54" spans="1:3">
      <c r="A54" s="2" t="s">
        <v>19</v>
      </c>
      <c r="B54" s="11"/>
      <c r="C54" s="15">
        <v>21846.3</v>
      </c>
    </row>
    <row r="55" spans="1:3">
      <c r="A55" s="2" t="s">
        <v>32</v>
      </c>
      <c r="B55" s="11"/>
      <c r="C55" s="15">
        <v>179584.6</v>
      </c>
    </row>
    <row r="56" spans="1:3" ht="26.25" thickBot="1">
      <c r="A56" s="38" t="s">
        <v>33</v>
      </c>
      <c r="B56" s="11"/>
      <c r="C56" s="15">
        <v>62681.62</v>
      </c>
    </row>
    <row r="57" spans="1:3" ht="30.75" thickBot="1">
      <c r="A57" s="62" t="s">
        <v>34</v>
      </c>
      <c r="B57" s="63"/>
      <c r="C57" s="64">
        <f>SUM(C58:C86)</f>
        <v>89105.9</v>
      </c>
    </row>
    <row r="58" spans="1:3">
      <c r="A58" s="2" t="s">
        <v>35</v>
      </c>
      <c r="B58" s="11"/>
      <c r="C58" s="15">
        <v>337</v>
      </c>
    </row>
    <row r="59" spans="1:3">
      <c r="A59" s="2" t="s">
        <v>36</v>
      </c>
      <c r="B59" s="11"/>
      <c r="C59" s="15">
        <v>314</v>
      </c>
    </row>
    <row r="60" spans="1:3">
      <c r="A60" s="2" t="s">
        <v>38</v>
      </c>
      <c r="B60" s="11"/>
      <c r="C60" s="15">
        <v>5865</v>
      </c>
    </row>
    <row r="61" spans="1:3">
      <c r="A61" s="2" t="s">
        <v>107</v>
      </c>
      <c r="B61" s="11"/>
      <c r="C61" s="15">
        <v>5880</v>
      </c>
    </row>
    <row r="62" spans="1:3">
      <c r="A62" s="2" t="s">
        <v>40</v>
      </c>
      <c r="B62" s="11"/>
      <c r="C62" s="15">
        <v>805</v>
      </c>
    </row>
    <row r="63" spans="1:3">
      <c r="A63" s="2" t="s">
        <v>41</v>
      </c>
      <c r="B63" s="11"/>
      <c r="C63" s="15">
        <v>6240</v>
      </c>
    </row>
    <row r="64" spans="1:3">
      <c r="A64" s="2" t="s">
        <v>43</v>
      </c>
      <c r="B64" s="11"/>
      <c r="C64" s="15">
        <v>153</v>
      </c>
    </row>
    <row r="65" spans="1:3">
      <c r="A65" s="2" t="s">
        <v>44</v>
      </c>
      <c r="B65" s="11"/>
      <c r="C65" s="15">
        <v>491</v>
      </c>
    </row>
    <row r="66" spans="1:3">
      <c r="A66" s="2" t="s">
        <v>45</v>
      </c>
      <c r="B66" s="11"/>
      <c r="C66" s="15">
        <v>266.39999999999998</v>
      </c>
    </row>
    <row r="67" spans="1:3">
      <c r="A67" s="2" t="s">
        <v>46</v>
      </c>
      <c r="B67" s="11"/>
      <c r="C67" s="15">
        <v>2517.5</v>
      </c>
    </row>
    <row r="68" spans="1:3">
      <c r="A68" s="2" t="s">
        <v>48</v>
      </c>
      <c r="B68" s="11"/>
      <c r="C68" s="15">
        <v>2064</v>
      </c>
    </row>
    <row r="69" spans="1:3">
      <c r="A69" s="2" t="s">
        <v>49</v>
      </c>
      <c r="B69" s="11"/>
      <c r="C69" s="15">
        <v>40937</v>
      </c>
    </row>
    <row r="70" spans="1:3">
      <c r="A70" s="2" t="s">
        <v>50</v>
      </c>
      <c r="B70" s="11"/>
      <c r="C70" s="15">
        <v>1470</v>
      </c>
    </row>
    <row r="71" spans="1:3">
      <c r="A71" s="2" t="s">
        <v>51</v>
      </c>
      <c r="B71" s="11"/>
      <c r="C71" s="15">
        <v>536</v>
      </c>
    </row>
    <row r="72" spans="1:3">
      <c r="A72" s="2" t="s">
        <v>111</v>
      </c>
      <c r="B72" s="11"/>
      <c r="C72" s="15">
        <v>453</v>
      </c>
    </row>
    <row r="73" spans="1:3">
      <c r="A73" s="2" t="s">
        <v>54</v>
      </c>
      <c r="B73" s="11"/>
      <c r="C73" s="15">
        <v>1142</v>
      </c>
    </row>
    <row r="74" spans="1:3">
      <c r="A74" s="2" t="s">
        <v>55</v>
      </c>
      <c r="B74" s="11"/>
      <c r="C74" s="15">
        <v>2884</v>
      </c>
    </row>
    <row r="75" spans="1:3">
      <c r="A75" s="2" t="s">
        <v>60</v>
      </c>
      <c r="B75" s="11"/>
      <c r="C75" s="15">
        <v>1422</v>
      </c>
    </row>
    <row r="76" spans="1:3">
      <c r="A76" s="2" t="s">
        <v>116</v>
      </c>
      <c r="B76" s="11"/>
      <c r="C76" s="15">
        <v>1802</v>
      </c>
    </row>
    <row r="77" spans="1:3">
      <c r="A77" s="2" t="s">
        <v>117</v>
      </c>
      <c r="B77" s="11"/>
      <c r="C77" s="15">
        <v>3050</v>
      </c>
    </row>
    <row r="78" spans="1:3" ht="25.5">
      <c r="A78" s="2" t="s">
        <v>118</v>
      </c>
      <c r="B78" s="11"/>
      <c r="C78" s="15">
        <v>1336</v>
      </c>
    </row>
    <row r="79" spans="1:3" ht="25.5">
      <c r="A79" s="2" t="s">
        <v>120</v>
      </c>
      <c r="B79" s="11"/>
      <c r="C79" s="15">
        <v>643</v>
      </c>
    </row>
    <row r="80" spans="1:3">
      <c r="A80" s="2" t="s">
        <v>121</v>
      </c>
      <c r="B80" s="11"/>
      <c r="C80" s="15">
        <v>206</v>
      </c>
    </row>
    <row r="81" spans="1:3">
      <c r="A81" s="2" t="s">
        <v>63</v>
      </c>
      <c r="B81" s="11"/>
      <c r="C81" s="15">
        <v>137</v>
      </c>
    </row>
    <row r="82" spans="1:3">
      <c r="A82" s="2" t="s">
        <v>122</v>
      </c>
      <c r="B82" s="11"/>
      <c r="C82" s="15">
        <v>1471</v>
      </c>
    </row>
    <row r="83" spans="1:3">
      <c r="A83" s="2" t="s">
        <v>64</v>
      </c>
      <c r="B83" s="11"/>
      <c r="C83" s="15">
        <v>1235</v>
      </c>
    </row>
    <row r="84" spans="1:3">
      <c r="A84" s="2" t="s">
        <v>65</v>
      </c>
      <c r="B84" s="11"/>
      <c r="C84" s="15">
        <v>493</v>
      </c>
    </row>
    <row r="85" spans="1:3" ht="25.5">
      <c r="A85" s="2" t="s">
        <v>126</v>
      </c>
      <c r="B85" s="11"/>
      <c r="C85" s="15">
        <v>3138</v>
      </c>
    </row>
    <row r="86" spans="1:3" ht="26.25" thickBot="1">
      <c r="A86" s="2" t="s">
        <v>66</v>
      </c>
      <c r="B86" s="11"/>
      <c r="C86" s="15">
        <v>1818</v>
      </c>
    </row>
    <row r="87" spans="1:3" ht="30.75" thickBot="1">
      <c r="A87" s="62" t="s">
        <v>69</v>
      </c>
      <c r="B87" s="63"/>
      <c r="C87" s="64">
        <f>SUM(C88:C90)</f>
        <v>149443.63</v>
      </c>
    </row>
    <row r="88" spans="1:3" ht="25.5">
      <c r="A88" s="5" t="s">
        <v>135</v>
      </c>
      <c r="B88" s="22"/>
      <c r="C88" s="15">
        <v>11123.63</v>
      </c>
    </row>
    <row r="89" spans="1:3">
      <c r="A89" s="5" t="s">
        <v>133</v>
      </c>
      <c r="B89" s="11"/>
      <c r="C89" s="15">
        <v>133320</v>
      </c>
    </row>
    <row r="90" spans="1:3" ht="13.5" thickBot="1">
      <c r="A90" s="7" t="s">
        <v>127</v>
      </c>
      <c r="B90" s="24"/>
      <c r="C90" s="15">
        <v>5000</v>
      </c>
    </row>
    <row r="91" spans="1:3" ht="45.75" thickBot="1">
      <c r="A91" s="125" t="s">
        <v>155</v>
      </c>
      <c r="B91" s="128"/>
      <c r="C91" s="129">
        <f>C87+C57+C44</f>
        <v>1213935.3500000001</v>
      </c>
    </row>
    <row r="92" spans="1:3" ht="30.75" thickBot="1">
      <c r="A92" s="125" t="s">
        <v>152</v>
      </c>
      <c r="B92" s="130"/>
      <c r="C92" s="131">
        <f>C91+C42</f>
        <v>4705733.1228852719</v>
      </c>
    </row>
    <row r="93" spans="1:3" ht="75.75" thickBot="1">
      <c r="A93" s="126" t="s">
        <v>165</v>
      </c>
      <c r="B93" s="128"/>
      <c r="C93" s="129">
        <f>B18-C92-B15</f>
        <v>-4466.6528852725751</v>
      </c>
    </row>
    <row r="94" spans="1:3" ht="77.25" customHeight="1" thickBot="1">
      <c r="A94" s="126" t="s">
        <v>166</v>
      </c>
      <c r="B94" s="128"/>
      <c r="C94" s="129">
        <f>C18-C15-C92</f>
        <v>651.95711472816765</v>
      </c>
    </row>
    <row r="95" spans="1:3" ht="60.75" customHeight="1" thickBot="1">
      <c r="A95" s="125" t="s">
        <v>159</v>
      </c>
      <c r="B95" s="128"/>
      <c r="C95" s="129">
        <v>-73223.979999999865</v>
      </c>
    </row>
    <row r="96" spans="1:3" ht="48" thickBot="1">
      <c r="A96" s="124" t="s">
        <v>169</v>
      </c>
      <c r="B96" s="74"/>
      <c r="C96" s="75">
        <f>C94+C95</f>
        <v>-72572.022885271697</v>
      </c>
    </row>
    <row r="97" spans="1:4">
      <c r="A97" s="67"/>
      <c r="B97" s="67"/>
      <c r="C97" s="67"/>
    </row>
    <row r="98" spans="1:4">
      <c r="A98" s="67"/>
      <c r="B98" s="67"/>
      <c r="C98" s="67"/>
    </row>
    <row r="99" spans="1:4" s="26" customFormat="1" ht="29.25" customHeight="1">
      <c r="A99" s="151" t="s">
        <v>178</v>
      </c>
      <c r="B99" s="151"/>
      <c r="C99" s="152" t="s">
        <v>180</v>
      </c>
      <c r="D99" s="153"/>
    </row>
    <row r="100" spans="1:4" s="26" customFormat="1">
      <c r="A100" s="155"/>
      <c r="B100" s="156" t="s">
        <v>177</v>
      </c>
      <c r="C100" s="157"/>
      <c r="D100" s="153"/>
    </row>
    <row r="101" spans="1:4" s="26" customFormat="1">
      <c r="A101" s="155"/>
      <c r="B101" s="158"/>
      <c r="C101" s="157"/>
      <c r="D101" s="153"/>
    </row>
    <row r="102" spans="1:4" s="26" customFormat="1">
      <c r="A102" s="151" t="s">
        <v>179</v>
      </c>
      <c r="B102" s="151"/>
      <c r="C102" s="152" t="s">
        <v>181</v>
      </c>
      <c r="D102" s="153"/>
    </row>
    <row r="103" spans="1:4" s="26" customFormat="1">
      <c r="A103" s="155"/>
      <c r="B103" s="156" t="s">
        <v>177</v>
      </c>
      <c r="C103" s="157"/>
      <c r="D103" s="153"/>
    </row>
  </sheetData>
  <autoFilter ref="A21:C96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77" fitToHeight="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opLeftCell="A34" zoomScale="90" zoomScaleNormal="90" workbookViewId="0">
      <selection activeCell="C56" sqref="C56"/>
    </sheetView>
  </sheetViews>
  <sheetFormatPr defaultRowHeight="12.75"/>
  <cols>
    <col min="1" max="1" width="65.710937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77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>SUM(B13:B14)</f>
        <v>488210.07999999996</v>
      </c>
      <c r="C12" s="10">
        <f>SUM(C13:C14)</f>
        <v>507112.27999999997</v>
      </c>
    </row>
    <row r="13" spans="1:3" ht="14.25">
      <c r="A13" s="31" t="s">
        <v>145</v>
      </c>
      <c r="B13" s="11">
        <v>476978.54</v>
      </c>
      <c r="C13" s="12">
        <v>497414.23</v>
      </c>
    </row>
    <row r="14" spans="1:3" ht="15" thickBot="1">
      <c r="A14" s="31" t="s">
        <v>147</v>
      </c>
      <c r="B14" s="13">
        <v>11231.54</v>
      </c>
      <c r="C14" s="14">
        <v>9698.0499999999993</v>
      </c>
    </row>
    <row r="15" spans="1:3" ht="15">
      <c r="A15" s="25" t="s">
        <v>162</v>
      </c>
      <c r="B15" s="87">
        <f t="shared" ref="B15:C15" si="0">B16</f>
        <v>16297.24</v>
      </c>
      <c r="C15" s="86">
        <f t="shared" si="0"/>
        <v>11597.47</v>
      </c>
    </row>
    <row r="16" spans="1:3" ht="15" thickBot="1">
      <c r="A16" s="32" t="s">
        <v>148</v>
      </c>
      <c r="B16" s="13">
        <v>16297.24</v>
      </c>
      <c r="C16" s="14">
        <v>11597.47</v>
      </c>
    </row>
    <row r="17" spans="1:3" ht="18.75" customHeight="1" thickBot="1">
      <c r="A17" s="33" t="s">
        <v>149</v>
      </c>
      <c r="B17" s="69">
        <f>B12+B15</f>
        <v>504507.31999999995</v>
      </c>
      <c r="C17" s="79">
        <f>C12+C15</f>
        <v>518709.74999999994</v>
      </c>
    </row>
    <row r="18" spans="1:3" ht="18.75" customHeight="1" thickBot="1">
      <c r="A18" s="33" t="s">
        <v>3</v>
      </c>
      <c r="B18" s="179">
        <f t="shared" ref="B18" si="1">B17-C17</f>
        <v>-14202.429999999993</v>
      </c>
      <c r="C18" s="180"/>
    </row>
    <row r="19" spans="1:3" ht="18.75" thickBot="1">
      <c r="A19" s="68" t="s">
        <v>5</v>
      </c>
      <c r="B19" s="76"/>
      <c r="C19" s="77"/>
    </row>
    <row r="20" spans="1:3" ht="60.75" thickBot="1">
      <c r="A20" s="70" t="s">
        <v>6</v>
      </c>
      <c r="B20" s="45"/>
      <c r="C20" s="117" t="s">
        <v>174</v>
      </c>
    </row>
    <row r="21" spans="1:3" ht="18.75" thickBot="1">
      <c r="A21" s="138" t="s">
        <v>7</v>
      </c>
      <c r="B21" s="16"/>
      <c r="C21" s="17"/>
    </row>
    <row r="22" spans="1:3">
      <c r="A22" s="137" t="s">
        <v>86</v>
      </c>
      <c r="B22" s="18"/>
      <c r="C22" s="19">
        <v>9535.23</v>
      </c>
    </row>
    <row r="23" spans="1:3" ht="25.5">
      <c r="A23" s="35" t="s">
        <v>85</v>
      </c>
      <c r="B23" s="20"/>
      <c r="C23" s="21">
        <v>5357.95</v>
      </c>
    </row>
    <row r="24" spans="1:3">
      <c r="A24" s="36" t="s">
        <v>163</v>
      </c>
      <c r="B24" s="22"/>
      <c r="C24" s="3">
        <v>131846.92287796261</v>
      </c>
    </row>
    <row r="25" spans="1:3" ht="25.5">
      <c r="A25" s="36" t="s">
        <v>164</v>
      </c>
      <c r="B25" s="22"/>
      <c r="C25" s="3">
        <v>55850.75</v>
      </c>
    </row>
    <row r="26" spans="1:3" ht="30">
      <c r="A26" s="82" t="s">
        <v>8</v>
      </c>
      <c r="B26" s="83"/>
      <c r="C26" s="47">
        <f>SUM(C27:C29)</f>
        <v>29356.45</v>
      </c>
    </row>
    <row r="27" spans="1:3">
      <c r="A27" s="36" t="s">
        <v>9</v>
      </c>
      <c r="B27" s="23"/>
      <c r="C27" s="3">
        <v>24668.400000000001</v>
      </c>
    </row>
    <row r="28" spans="1:3">
      <c r="A28" s="36" t="s">
        <v>10</v>
      </c>
      <c r="B28" s="23"/>
      <c r="C28" s="3">
        <v>2136.9500000000003</v>
      </c>
    </row>
    <row r="29" spans="1:3">
      <c r="A29" s="36" t="s">
        <v>26</v>
      </c>
      <c r="B29" s="23"/>
      <c r="C29" s="3">
        <v>2551.1</v>
      </c>
    </row>
    <row r="30" spans="1:3" ht="30">
      <c r="A30" s="53" t="s">
        <v>18</v>
      </c>
      <c r="B30" s="55"/>
      <c r="C30" s="47">
        <v>30470.506515771649</v>
      </c>
    </row>
    <row r="31" spans="1:3" ht="15">
      <c r="A31" s="53" t="s">
        <v>32</v>
      </c>
      <c r="B31" s="55"/>
      <c r="C31" s="47">
        <v>88828.52</v>
      </c>
    </row>
    <row r="32" spans="1:3" ht="15.75" thickBot="1">
      <c r="A32" s="54" t="s">
        <v>19</v>
      </c>
      <c r="B32" s="56"/>
      <c r="C32" s="47">
        <v>3867.7999999999997</v>
      </c>
    </row>
    <row r="33" spans="1:3" ht="32.25" thickBot="1">
      <c r="A33" s="37" t="s">
        <v>156</v>
      </c>
      <c r="B33" s="59"/>
      <c r="C33" s="60">
        <f>C23+C22+C24+C25+C26+C30+C31+C32</f>
        <v>355114.12939373427</v>
      </c>
    </row>
    <row r="34" spans="1:3" ht="18.75" thickBot="1">
      <c r="A34" s="84" t="s">
        <v>154</v>
      </c>
      <c r="B34" s="16"/>
      <c r="C34" s="17"/>
    </row>
    <row r="35" spans="1:3" ht="30.75" thickBot="1">
      <c r="A35" s="62" t="s">
        <v>21</v>
      </c>
      <c r="B35" s="63"/>
      <c r="C35" s="64">
        <f t="shared" ref="C35" si="2">SUM(C36:C43)</f>
        <v>144671.85</v>
      </c>
    </row>
    <row r="36" spans="1:3">
      <c r="A36" s="1" t="s">
        <v>22</v>
      </c>
      <c r="B36" s="11"/>
      <c r="C36" s="15">
        <v>3076</v>
      </c>
    </row>
    <row r="37" spans="1:3">
      <c r="A37" s="2" t="s">
        <v>140</v>
      </c>
      <c r="B37" s="11"/>
      <c r="C37" s="15">
        <v>22057.200000000001</v>
      </c>
    </row>
    <row r="38" spans="1:3">
      <c r="A38" s="2" t="s">
        <v>28</v>
      </c>
      <c r="B38" s="11"/>
      <c r="C38" s="15">
        <v>11994.62</v>
      </c>
    </row>
    <row r="39" spans="1:3">
      <c r="A39" s="1" t="s">
        <v>131</v>
      </c>
      <c r="B39" s="11"/>
      <c r="C39" s="15">
        <v>29927.34</v>
      </c>
    </row>
    <row r="40" spans="1:3">
      <c r="A40" s="2" t="s">
        <v>31</v>
      </c>
      <c r="B40" s="11"/>
      <c r="C40" s="15">
        <v>28303.29</v>
      </c>
    </row>
    <row r="41" spans="1:3">
      <c r="A41" s="2" t="s">
        <v>19</v>
      </c>
      <c r="B41" s="11"/>
      <c r="C41" s="15">
        <v>9369.1</v>
      </c>
    </row>
    <row r="42" spans="1:3">
      <c r="A42" s="2" t="s">
        <v>32</v>
      </c>
      <c r="B42" s="11"/>
      <c r="C42" s="15">
        <v>29609.5</v>
      </c>
    </row>
    <row r="43" spans="1:3" ht="26.25" thickBot="1">
      <c r="A43" s="38" t="s">
        <v>33</v>
      </c>
      <c r="B43" s="11"/>
      <c r="C43" s="15">
        <v>10334.799999999999</v>
      </c>
    </row>
    <row r="44" spans="1:3" ht="30.75" thickBot="1">
      <c r="A44" s="62" t="s">
        <v>34</v>
      </c>
      <c r="B44" s="63"/>
      <c r="C44" s="64">
        <f>SUM(C45:C50)</f>
        <v>4285</v>
      </c>
    </row>
    <row r="45" spans="1:3">
      <c r="A45" s="2" t="s">
        <v>36</v>
      </c>
      <c r="B45" s="11"/>
      <c r="C45" s="15">
        <v>157</v>
      </c>
    </row>
    <row r="46" spans="1:3">
      <c r="A46" s="2" t="s">
        <v>37</v>
      </c>
      <c r="B46" s="11"/>
      <c r="C46" s="15">
        <v>268</v>
      </c>
    </row>
    <row r="47" spans="1:3">
      <c r="A47" s="2" t="s">
        <v>38</v>
      </c>
      <c r="B47" s="11"/>
      <c r="C47" s="15">
        <v>1683</v>
      </c>
    </row>
    <row r="48" spans="1:3">
      <c r="A48" s="2" t="s">
        <v>43</v>
      </c>
      <c r="B48" s="11"/>
      <c r="C48" s="15">
        <v>153</v>
      </c>
    </row>
    <row r="49" spans="1:4">
      <c r="A49" s="2" t="s">
        <v>46</v>
      </c>
      <c r="B49" s="11"/>
      <c r="C49" s="15">
        <v>285</v>
      </c>
    </row>
    <row r="50" spans="1:4">
      <c r="A50" s="2" t="s">
        <v>116</v>
      </c>
      <c r="B50" s="11"/>
      <c r="C50" s="15">
        <v>1739</v>
      </c>
    </row>
    <row r="51" spans="1:4" ht="25.5">
      <c r="A51" s="5" t="s">
        <v>135</v>
      </c>
      <c r="B51" s="22"/>
      <c r="C51" s="15"/>
    </row>
    <row r="52" spans="1:4" ht="13.5" thickBot="1">
      <c r="A52" s="5" t="s">
        <v>136</v>
      </c>
      <c r="B52" s="22"/>
      <c r="C52" s="15"/>
    </row>
    <row r="53" spans="1:4" ht="30.75" thickBot="1">
      <c r="A53" s="125" t="s">
        <v>153</v>
      </c>
      <c r="B53" s="128"/>
      <c r="C53" s="129">
        <f>C44+C35</f>
        <v>148956.85</v>
      </c>
    </row>
    <row r="54" spans="1:4" ht="30.75" thickBot="1">
      <c r="A54" s="125" t="s">
        <v>152</v>
      </c>
      <c r="B54" s="130"/>
      <c r="C54" s="131">
        <f>C53+C33</f>
        <v>504070.97939373425</v>
      </c>
    </row>
    <row r="55" spans="1:4" ht="60.75" thickBot="1">
      <c r="A55" s="126" t="s">
        <v>165</v>
      </c>
      <c r="B55" s="128"/>
      <c r="C55" s="129">
        <f>B17-B14-C54</f>
        <v>-10795.199393734278</v>
      </c>
    </row>
    <row r="56" spans="1:4" ht="66" customHeight="1" thickBot="1">
      <c r="A56" s="126" t="s">
        <v>166</v>
      </c>
      <c r="B56" s="128"/>
      <c r="C56" s="129">
        <f>C17-C14-C54</f>
        <v>4940.720606265706</v>
      </c>
    </row>
    <row r="57" spans="1:4" ht="60.75" thickBot="1">
      <c r="A57" s="125" t="s">
        <v>159</v>
      </c>
      <c r="B57" s="128"/>
      <c r="C57" s="129">
        <v>-143954.91</v>
      </c>
    </row>
    <row r="58" spans="1:4" ht="48" thickBot="1">
      <c r="A58" s="124" t="s">
        <v>169</v>
      </c>
      <c r="B58" s="74"/>
      <c r="C58" s="75">
        <f>C56+C57</f>
        <v>-139014.1893937343</v>
      </c>
    </row>
    <row r="60" spans="1:4">
      <c r="A60" s="67"/>
      <c r="B60" s="67"/>
      <c r="C60" s="67"/>
    </row>
    <row r="61" spans="1:4" s="26" customFormat="1" ht="29.25" customHeight="1">
      <c r="A61" s="151" t="s">
        <v>178</v>
      </c>
      <c r="B61" s="151"/>
      <c r="C61" s="152" t="s">
        <v>180</v>
      </c>
      <c r="D61" s="153"/>
    </row>
    <row r="62" spans="1:4" s="26" customFormat="1">
      <c r="A62" s="155"/>
      <c r="B62" s="156" t="s">
        <v>177</v>
      </c>
      <c r="C62" s="157"/>
      <c r="D62" s="153"/>
    </row>
    <row r="63" spans="1:4" s="26" customFormat="1">
      <c r="A63" s="155"/>
      <c r="B63" s="158"/>
      <c r="C63" s="157"/>
      <c r="D63" s="153"/>
    </row>
    <row r="64" spans="1:4" s="26" customFormat="1">
      <c r="A64" s="151" t="s">
        <v>179</v>
      </c>
      <c r="B64" s="151"/>
      <c r="C64" s="152" t="s">
        <v>181</v>
      </c>
      <c r="D64" s="153"/>
    </row>
    <row r="65" spans="1:4" s="26" customFormat="1">
      <c r="A65" s="155"/>
      <c r="B65" s="156" t="s">
        <v>177</v>
      </c>
      <c r="C65" s="157"/>
      <c r="D65" s="153"/>
    </row>
  </sheetData>
  <autoFilter ref="A20:C58"/>
  <mergeCells count="11">
    <mergeCell ref="A6:C6"/>
    <mergeCell ref="B10:B11"/>
    <mergeCell ref="C10:C11"/>
    <mergeCell ref="B18:C18"/>
    <mergeCell ref="A9:C9"/>
    <mergeCell ref="A10:A11"/>
    <mergeCell ref="A1:C1"/>
    <mergeCell ref="A2:C2"/>
    <mergeCell ref="A3:C3"/>
    <mergeCell ref="A4:C4"/>
    <mergeCell ref="A5:C5"/>
  </mergeCells>
  <printOptions horizontalCentered="1"/>
  <pageMargins left="0" right="0" top="0.43307086614173229" bottom="0.19685039370078741" header="0" footer="0"/>
  <pageSetup paperSize="9" scale="81" fitToHeight="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opLeftCell="A47" zoomScale="90" zoomScaleNormal="90" workbookViewId="0">
      <selection activeCell="C71" sqref="C71"/>
    </sheetView>
  </sheetViews>
  <sheetFormatPr defaultRowHeight="12.75"/>
  <cols>
    <col min="1" max="1" width="61.14062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78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>SUM(B13:B14)</f>
        <v>2359759.06</v>
      </c>
      <c r="C12" s="10">
        <f>SUM(C13:C14)</f>
        <v>2241718.5700000003</v>
      </c>
    </row>
    <row r="13" spans="1:3" ht="14.25">
      <c r="A13" s="31" t="s">
        <v>145</v>
      </c>
      <c r="B13" s="11">
        <v>1768948.84</v>
      </c>
      <c r="C13" s="12">
        <f>1671999.61</f>
        <v>1671999.61</v>
      </c>
    </row>
    <row r="14" spans="1:3" ht="15" thickBot="1">
      <c r="A14" s="31" t="s">
        <v>146</v>
      </c>
      <c r="B14" s="13">
        <v>590810.22</v>
      </c>
      <c r="C14" s="14">
        <v>569718.96</v>
      </c>
    </row>
    <row r="15" spans="1:3" ht="15">
      <c r="A15" s="25" t="s">
        <v>162</v>
      </c>
      <c r="B15" s="87">
        <f t="shared" ref="B15:C15" si="0">B16</f>
        <v>31283.81</v>
      </c>
      <c r="C15" s="86">
        <f t="shared" si="0"/>
        <v>22461.85</v>
      </c>
    </row>
    <row r="16" spans="1:3" ht="15" thickBot="1">
      <c r="A16" s="32" t="s">
        <v>148</v>
      </c>
      <c r="B16" s="13">
        <v>31283.81</v>
      </c>
      <c r="C16" s="14">
        <v>22461.85</v>
      </c>
    </row>
    <row r="17" spans="1:3" ht="18" customHeight="1" thickBot="1">
      <c r="A17" s="33" t="s">
        <v>149</v>
      </c>
      <c r="B17" s="69">
        <f>B12+B15</f>
        <v>2391042.87</v>
      </c>
      <c r="C17" s="79">
        <f>C12+C15</f>
        <v>2264180.4200000004</v>
      </c>
    </row>
    <row r="18" spans="1:3" ht="18" customHeight="1" thickBot="1">
      <c r="A18" s="33" t="s">
        <v>3</v>
      </c>
      <c r="B18" s="179">
        <f t="shared" ref="B18" si="1">B17-C17</f>
        <v>126862.44999999972</v>
      </c>
      <c r="C18" s="180"/>
    </row>
    <row r="19" spans="1:3" ht="18" hidden="1" customHeight="1" thickBot="1">
      <c r="A19" s="33" t="s">
        <v>4</v>
      </c>
      <c r="B19" s="80"/>
      <c r="C19" s="81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34" t="s">
        <v>86</v>
      </c>
      <c r="B23" s="18"/>
      <c r="C23" s="19">
        <v>25100.45</v>
      </c>
    </row>
    <row r="24" spans="1:3" ht="25.5">
      <c r="A24" s="35" t="s">
        <v>85</v>
      </c>
      <c r="B24" s="20"/>
      <c r="C24" s="21">
        <v>121600.4</v>
      </c>
    </row>
    <row r="25" spans="1:3" ht="25.5">
      <c r="A25" s="36" t="s">
        <v>163</v>
      </c>
      <c r="B25" s="22"/>
      <c r="C25" s="3">
        <v>405490.81537035276</v>
      </c>
    </row>
    <row r="26" spans="1:3" ht="25.5">
      <c r="A26" s="36" t="s">
        <v>164</v>
      </c>
      <c r="B26" s="22"/>
      <c r="C26" s="3">
        <v>171767.12</v>
      </c>
    </row>
    <row r="27" spans="1:3" ht="30">
      <c r="A27" s="82" t="s">
        <v>8</v>
      </c>
      <c r="B27" s="83"/>
      <c r="C27" s="47">
        <f>SUM(C28:C34)</f>
        <v>562508.34999999986</v>
      </c>
    </row>
    <row r="28" spans="1:3">
      <c r="A28" s="36" t="s">
        <v>9</v>
      </c>
      <c r="B28" s="23"/>
      <c r="C28" s="3">
        <v>83366</v>
      </c>
    </row>
    <row r="29" spans="1:3">
      <c r="A29" s="36" t="s">
        <v>10</v>
      </c>
      <c r="B29" s="23"/>
      <c r="C29" s="3">
        <v>3057.8499999999995</v>
      </c>
    </row>
    <row r="30" spans="1:3">
      <c r="A30" s="36" t="s">
        <v>12</v>
      </c>
      <c r="B30" s="23"/>
      <c r="C30" s="3">
        <v>12600</v>
      </c>
    </row>
    <row r="31" spans="1:3">
      <c r="A31" s="36" t="s">
        <v>13</v>
      </c>
      <c r="B31" s="23"/>
      <c r="C31" s="3">
        <v>3683</v>
      </c>
    </row>
    <row r="32" spans="1:3">
      <c r="A32" s="36" t="s">
        <v>14</v>
      </c>
      <c r="B32" s="23"/>
      <c r="C32" s="3">
        <v>13250</v>
      </c>
    </row>
    <row r="33" spans="1:3">
      <c r="A33" s="36" t="s">
        <v>15</v>
      </c>
      <c r="B33" s="23"/>
      <c r="C33" s="3">
        <v>442831.66999999993</v>
      </c>
    </row>
    <row r="34" spans="1:3">
      <c r="A34" s="36" t="s">
        <v>26</v>
      </c>
      <c r="B34" s="23"/>
      <c r="C34" s="3">
        <v>3719.83</v>
      </c>
    </row>
    <row r="35" spans="1:3" ht="30">
      <c r="A35" s="82" t="s">
        <v>16</v>
      </c>
      <c r="B35" s="83"/>
      <c r="C35" s="47">
        <f>SUM(C36:C36)</f>
        <v>13125.88</v>
      </c>
    </row>
    <row r="36" spans="1:3">
      <c r="A36" s="36" t="s">
        <v>17</v>
      </c>
      <c r="B36" s="23"/>
      <c r="C36" s="3">
        <v>13125.88</v>
      </c>
    </row>
    <row r="37" spans="1:3" ht="30">
      <c r="A37" s="53" t="s">
        <v>18</v>
      </c>
      <c r="B37" s="55"/>
      <c r="C37" s="47">
        <v>93711.026864571904</v>
      </c>
    </row>
    <row r="38" spans="1:3" ht="30">
      <c r="A38" s="53" t="s">
        <v>32</v>
      </c>
      <c r="B38" s="55"/>
      <c r="C38" s="47">
        <v>273189.15999999997</v>
      </c>
    </row>
    <row r="39" spans="1:3" ht="15.75" thickBot="1">
      <c r="A39" s="54" t="s">
        <v>19</v>
      </c>
      <c r="B39" s="56"/>
      <c r="C39" s="47">
        <v>15727.26</v>
      </c>
    </row>
    <row r="40" spans="1:3" ht="48" thickBot="1">
      <c r="A40" s="37" t="s">
        <v>151</v>
      </c>
      <c r="B40" s="59"/>
      <c r="C40" s="60">
        <f>C24+C23+C25+C26+C27+C35+C37+C38+C39</f>
        <v>1682220.4622349245</v>
      </c>
    </row>
    <row r="41" spans="1:3" ht="18.75" thickBot="1">
      <c r="A41" s="84" t="s">
        <v>154</v>
      </c>
      <c r="B41" s="16"/>
      <c r="C41" s="17"/>
    </row>
    <row r="42" spans="1:3" ht="30.75" thickBot="1">
      <c r="A42" s="62" t="s">
        <v>21</v>
      </c>
      <c r="B42" s="63"/>
      <c r="C42" s="64">
        <f t="shared" ref="C42" si="2">SUM(C43:C53)</f>
        <v>535735.17999999993</v>
      </c>
    </row>
    <row r="43" spans="1:3">
      <c r="A43" s="1" t="s">
        <v>22</v>
      </c>
      <c r="B43" s="11"/>
      <c r="C43" s="15">
        <v>4831</v>
      </c>
    </row>
    <row r="44" spans="1:3">
      <c r="A44" s="2" t="s">
        <v>140</v>
      </c>
      <c r="B44" s="11"/>
      <c r="C44" s="15">
        <v>37000</v>
      </c>
    </row>
    <row r="45" spans="1:3">
      <c r="A45" s="2" t="s">
        <v>24</v>
      </c>
      <c r="B45" s="11"/>
      <c r="C45" s="15">
        <v>148294.12</v>
      </c>
    </row>
    <row r="46" spans="1:3">
      <c r="A46" s="2" t="s">
        <v>25</v>
      </c>
      <c r="B46" s="11"/>
      <c r="C46" s="15">
        <v>2613</v>
      </c>
    </row>
    <row r="47" spans="1:3">
      <c r="A47" s="2" t="s">
        <v>130</v>
      </c>
      <c r="B47" s="11"/>
      <c r="C47" s="15">
        <v>774</v>
      </c>
    </row>
    <row r="48" spans="1:3">
      <c r="A48" s="2" t="s">
        <v>28</v>
      </c>
      <c r="B48" s="11"/>
      <c r="C48" s="15">
        <v>85190.32</v>
      </c>
    </row>
    <row r="49" spans="1:3">
      <c r="A49" s="1" t="s">
        <v>131</v>
      </c>
      <c r="B49" s="11"/>
      <c r="C49" s="15">
        <v>63842.76</v>
      </c>
    </row>
    <row r="50" spans="1:3">
      <c r="A50" s="2" t="s">
        <v>31</v>
      </c>
      <c r="B50" s="11"/>
      <c r="C50" s="15">
        <v>56049.18</v>
      </c>
    </row>
    <row r="51" spans="1:3">
      <c r="A51" s="2" t="s">
        <v>19</v>
      </c>
      <c r="B51" s="11"/>
      <c r="C51" s="15">
        <v>14293.36</v>
      </c>
    </row>
    <row r="52" spans="1:3">
      <c r="A52" s="2" t="s">
        <v>32</v>
      </c>
      <c r="B52" s="11"/>
      <c r="C52" s="15">
        <v>91063.1</v>
      </c>
    </row>
    <row r="53" spans="1:3" ht="26.25" thickBot="1">
      <c r="A53" s="38" t="s">
        <v>33</v>
      </c>
      <c r="B53" s="11"/>
      <c r="C53" s="15">
        <v>31784.34</v>
      </c>
    </row>
    <row r="54" spans="1:3" ht="30.75" thickBot="1">
      <c r="A54" s="62" t="s">
        <v>34</v>
      </c>
      <c r="B54" s="63"/>
      <c r="C54" s="64">
        <f>SUM(C55:C63)</f>
        <v>49212.71</v>
      </c>
    </row>
    <row r="55" spans="1:3">
      <c r="A55" s="2" t="s">
        <v>38</v>
      </c>
      <c r="B55" s="11"/>
      <c r="C55" s="15">
        <v>7089</v>
      </c>
    </row>
    <row r="56" spans="1:3">
      <c r="A56" s="2" t="s">
        <v>43</v>
      </c>
      <c r="B56" s="11"/>
      <c r="C56" s="15">
        <v>306</v>
      </c>
    </row>
    <row r="57" spans="1:3">
      <c r="A57" s="2" t="s">
        <v>45</v>
      </c>
      <c r="B57" s="11"/>
      <c r="C57" s="15">
        <v>2126.7600000000002</v>
      </c>
    </row>
    <row r="58" spans="1:3">
      <c r="A58" s="2" t="s">
        <v>46</v>
      </c>
      <c r="B58" s="11"/>
      <c r="C58" s="15">
        <v>15073.32</v>
      </c>
    </row>
    <row r="59" spans="1:3">
      <c r="A59" s="2" t="s">
        <v>47</v>
      </c>
      <c r="B59" s="11"/>
      <c r="C59" s="15">
        <v>8736</v>
      </c>
    </row>
    <row r="60" spans="1:3">
      <c r="A60" s="2" t="s">
        <v>49</v>
      </c>
      <c r="B60" s="11"/>
      <c r="C60" s="15">
        <v>6968</v>
      </c>
    </row>
    <row r="61" spans="1:3">
      <c r="A61" s="2" t="s">
        <v>116</v>
      </c>
      <c r="B61" s="11"/>
      <c r="C61" s="15">
        <v>1848</v>
      </c>
    </row>
    <row r="62" spans="1:3" ht="25.5">
      <c r="A62" s="2" t="s">
        <v>62</v>
      </c>
      <c r="B62" s="11"/>
      <c r="C62" s="15">
        <v>212</v>
      </c>
    </row>
    <row r="63" spans="1:3" ht="13.5" thickBot="1">
      <c r="A63" s="2" t="s">
        <v>124</v>
      </c>
      <c r="B63" s="11"/>
      <c r="C63" s="15">
        <v>6853.63</v>
      </c>
    </row>
    <row r="64" spans="1:3" ht="30.75" thickBot="1">
      <c r="A64" s="62" t="s">
        <v>69</v>
      </c>
      <c r="B64" s="63"/>
      <c r="C64" s="64">
        <f>SUM(C65:C67)</f>
        <v>707923</v>
      </c>
    </row>
    <row r="65" spans="1:4">
      <c r="A65" s="5" t="s">
        <v>134</v>
      </c>
      <c r="B65" s="22"/>
      <c r="C65" s="15">
        <v>9600</v>
      </c>
    </row>
    <row r="66" spans="1:4">
      <c r="A66" s="5" t="s">
        <v>173</v>
      </c>
      <c r="B66" s="11"/>
      <c r="C66" s="15">
        <v>327214</v>
      </c>
    </row>
    <row r="67" spans="1:4" ht="13.5" thickBot="1">
      <c r="A67" s="5" t="s">
        <v>136</v>
      </c>
      <c r="B67" s="22"/>
      <c r="C67" s="15">
        <v>371109</v>
      </c>
    </row>
    <row r="68" spans="1:4" ht="45" customHeight="1" thickBot="1">
      <c r="A68" s="125" t="s">
        <v>158</v>
      </c>
      <c r="B68" s="128"/>
      <c r="C68" s="129">
        <f>C64+C54+C42</f>
        <v>1292870.8899999999</v>
      </c>
    </row>
    <row r="69" spans="1:4" ht="30.75" thickBot="1">
      <c r="A69" s="125" t="s">
        <v>152</v>
      </c>
      <c r="B69" s="130"/>
      <c r="C69" s="131">
        <f>C68+C40</f>
        <v>2975091.3522349242</v>
      </c>
    </row>
    <row r="70" spans="1:4" ht="30.75" thickBot="1">
      <c r="A70" s="126" t="s">
        <v>167</v>
      </c>
      <c r="B70" s="128"/>
      <c r="C70" s="129">
        <f>B17-C69</f>
        <v>-584048.4822349241</v>
      </c>
    </row>
    <row r="71" spans="1:4" ht="32.25" thickBot="1">
      <c r="A71" s="124" t="s">
        <v>171</v>
      </c>
      <c r="B71" s="135"/>
      <c r="C71" s="161">
        <f>C17-C69</f>
        <v>-710910.93223492382</v>
      </c>
    </row>
    <row r="72" spans="1:4">
      <c r="A72" s="67"/>
      <c r="B72" s="67"/>
      <c r="C72" s="67"/>
    </row>
    <row r="73" spans="1:4">
      <c r="A73" s="67"/>
      <c r="B73" s="67"/>
      <c r="C73" s="67"/>
    </row>
    <row r="74" spans="1:4" s="26" customFormat="1" ht="29.25" customHeight="1">
      <c r="A74" s="151" t="s">
        <v>178</v>
      </c>
      <c r="B74" s="151"/>
      <c r="C74" s="152" t="s">
        <v>180</v>
      </c>
      <c r="D74" s="153"/>
    </row>
    <row r="75" spans="1:4" s="26" customFormat="1">
      <c r="A75" s="155"/>
      <c r="B75" s="156" t="s">
        <v>177</v>
      </c>
      <c r="C75" s="157"/>
      <c r="D75" s="153"/>
    </row>
    <row r="76" spans="1:4" s="26" customFormat="1">
      <c r="A76" s="155"/>
      <c r="B76" s="158"/>
      <c r="C76" s="157"/>
      <c r="D76" s="153"/>
    </row>
    <row r="77" spans="1:4" s="26" customFormat="1">
      <c r="A77" s="151" t="s">
        <v>179</v>
      </c>
      <c r="B77" s="151"/>
      <c r="C77" s="152" t="s">
        <v>181</v>
      </c>
      <c r="D77" s="153"/>
    </row>
    <row r="78" spans="1:4" s="26" customFormat="1">
      <c r="A78" s="155"/>
      <c r="B78" s="156" t="s">
        <v>177</v>
      </c>
      <c r="C78" s="157"/>
      <c r="D78" s="153"/>
    </row>
  </sheetData>
  <autoFilter ref="A21:C70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8:C18"/>
  </mergeCells>
  <printOptions horizontalCentered="1"/>
  <pageMargins left="0" right="0" top="0.43307086614173229" bottom="0.19685039370078741" header="0" footer="0"/>
  <pageSetup paperSize="9" scale="84" fitToHeight="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opLeftCell="A29" zoomScale="90" zoomScaleNormal="90" workbookViewId="0">
      <selection activeCell="C58" sqref="C58"/>
    </sheetView>
  </sheetViews>
  <sheetFormatPr defaultRowHeight="12.75"/>
  <cols>
    <col min="1" max="1" width="63.8554687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79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724837.05999999994</v>
      </c>
      <c r="C12" s="10">
        <f t="shared" si="0"/>
        <v>725690.22000000009</v>
      </c>
    </row>
    <row r="13" spans="1:3" ht="14.25">
      <c r="A13" s="31" t="s">
        <v>145</v>
      </c>
      <c r="B13" s="11">
        <v>535367.66</v>
      </c>
      <c r="C13" s="12">
        <v>537939.03</v>
      </c>
    </row>
    <row r="14" spans="1:3" ht="14.25">
      <c r="A14" s="31" t="s">
        <v>146</v>
      </c>
      <c r="B14" s="11">
        <v>179002.08</v>
      </c>
      <c r="C14" s="12">
        <v>177404.05</v>
      </c>
    </row>
    <row r="15" spans="1:3" ht="15" thickBot="1">
      <c r="A15" s="31" t="s">
        <v>147</v>
      </c>
      <c r="B15" s="13">
        <v>10467.32</v>
      </c>
      <c r="C15" s="14">
        <v>10347.14</v>
      </c>
    </row>
    <row r="16" spans="1:3" ht="15">
      <c r="A16" s="25" t="s">
        <v>162</v>
      </c>
      <c r="B16" s="87">
        <f t="shared" ref="B16:C16" si="1">B17</f>
        <v>5260.26</v>
      </c>
      <c r="C16" s="86">
        <f t="shared" si="1"/>
        <v>4313.37</v>
      </c>
    </row>
    <row r="17" spans="1:3" ht="15" thickBot="1">
      <c r="A17" s="32" t="s">
        <v>148</v>
      </c>
      <c r="B17" s="13">
        <v>5260.26</v>
      </c>
      <c r="C17" s="14">
        <v>4313.37</v>
      </c>
    </row>
    <row r="18" spans="1:3" ht="21" customHeight="1" thickBot="1">
      <c r="A18" s="33" t="s">
        <v>149</v>
      </c>
      <c r="B18" s="147">
        <f t="shared" ref="B18:C18" si="2">B12+B16</f>
        <v>730097.32</v>
      </c>
      <c r="C18" s="149">
        <f t="shared" si="2"/>
        <v>730003.59000000008</v>
      </c>
    </row>
    <row r="19" spans="1:3" ht="21" customHeight="1" thickBot="1">
      <c r="A19" s="33" t="s">
        <v>3</v>
      </c>
      <c r="B19" s="179">
        <f t="shared" ref="B19" si="3">B18-C18</f>
        <v>93.729999999864958</v>
      </c>
      <c r="C19" s="180"/>
    </row>
    <row r="20" spans="1:3" ht="18.75" thickBot="1">
      <c r="A20" s="146" t="s">
        <v>5</v>
      </c>
      <c r="B20" s="76"/>
      <c r="C20" s="77"/>
    </row>
    <row r="21" spans="1:3" ht="60.75" thickBot="1">
      <c r="A21" s="148" t="s">
        <v>6</v>
      </c>
      <c r="B21" s="45"/>
      <c r="C21" s="117" t="s">
        <v>174</v>
      </c>
    </row>
    <row r="22" spans="1:3" ht="18.75" thickBot="1">
      <c r="A22" s="150" t="s">
        <v>150</v>
      </c>
      <c r="B22" s="16"/>
      <c r="C22" s="17"/>
    </row>
    <row r="23" spans="1:3">
      <c r="A23" s="137" t="s">
        <v>86</v>
      </c>
      <c r="B23" s="18"/>
      <c r="C23" s="19">
        <v>9718.7800000000007</v>
      </c>
    </row>
    <row r="24" spans="1:3" ht="25.5">
      <c r="A24" s="35" t="s">
        <v>85</v>
      </c>
      <c r="B24" s="20"/>
      <c r="C24" s="21">
        <v>10624.07</v>
      </c>
    </row>
    <row r="25" spans="1:3" ht="25.5">
      <c r="A25" s="36" t="s">
        <v>163</v>
      </c>
      <c r="B25" s="22"/>
      <c r="C25" s="3">
        <v>122953.3105177641</v>
      </c>
    </row>
    <row r="26" spans="1:3" ht="25.5">
      <c r="A26" s="36" t="s">
        <v>164</v>
      </c>
      <c r="B26" s="22"/>
      <c r="C26" s="3">
        <v>52083.39</v>
      </c>
    </row>
    <row r="27" spans="1:3" ht="30">
      <c r="A27" s="82" t="s">
        <v>8</v>
      </c>
      <c r="B27" s="83"/>
      <c r="C27" s="47">
        <f>SUM(C28:C32)</f>
        <v>150166.53</v>
      </c>
    </row>
    <row r="28" spans="1:3">
      <c r="A28" s="36" t="s">
        <v>9</v>
      </c>
      <c r="B28" s="23"/>
      <c r="C28" s="3">
        <v>12114.84</v>
      </c>
    </row>
    <row r="29" spans="1:3">
      <c r="A29" s="36" t="s">
        <v>84</v>
      </c>
      <c r="B29" s="23"/>
      <c r="C29" s="3">
        <v>612.23</v>
      </c>
    </row>
    <row r="30" spans="1:3">
      <c r="A30" s="36" t="s">
        <v>11</v>
      </c>
      <c r="B30" s="23"/>
      <c r="C30" s="3">
        <v>1960.9</v>
      </c>
    </row>
    <row r="31" spans="1:3">
      <c r="A31" s="36" t="s">
        <v>13</v>
      </c>
      <c r="B31" s="23"/>
      <c r="C31" s="3">
        <v>1227</v>
      </c>
    </row>
    <row r="32" spans="1:3">
      <c r="A32" s="36" t="s">
        <v>15</v>
      </c>
      <c r="B32" s="23"/>
      <c r="C32" s="3">
        <v>134251.56</v>
      </c>
    </row>
    <row r="33" spans="1:3" ht="30">
      <c r="A33" s="53" t="s">
        <v>18</v>
      </c>
      <c r="B33" s="55"/>
      <c r="C33" s="47">
        <v>28415.146652568728</v>
      </c>
    </row>
    <row r="34" spans="1:3" ht="15">
      <c r="A34" s="53" t="s">
        <v>32</v>
      </c>
      <c r="B34" s="55"/>
      <c r="C34" s="47">
        <v>82836.679999999993</v>
      </c>
    </row>
    <row r="35" spans="1:3" ht="15.75" thickBot="1">
      <c r="A35" s="54" t="s">
        <v>19</v>
      </c>
      <c r="B35" s="56"/>
      <c r="C35" s="47">
        <v>2812.46</v>
      </c>
    </row>
    <row r="36" spans="1:3" ht="32.25" thickBot="1">
      <c r="A36" s="37" t="s">
        <v>156</v>
      </c>
      <c r="B36" s="59"/>
      <c r="C36" s="60">
        <f>C24+C23+C25+C26+C27+C33+C34+C35</f>
        <v>459610.36717033281</v>
      </c>
    </row>
    <row r="37" spans="1:3" ht="18.75" thickBot="1">
      <c r="A37" s="150" t="s">
        <v>154</v>
      </c>
      <c r="B37" s="16"/>
      <c r="C37" s="17"/>
    </row>
    <row r="38" spans="1:3" ht="30.75" thickBot="1">
      <c r="A38" s="62" t="s">
        <v>21</v>
      </c>
      <c r="B38" s="63"/>
      <c r="C38" s="64">
        <f>SUM(C39:C49)</f>
        <v>149830.55000000002</v>
      </c>
    </row>
    <row r="39" spans="1:3">
      <c r="A39" s="38" t="s">
        <v>140</v>
      </c>
      <c r="B39" s="11"/>
      <c r="C39" s="15">
        <v>5497.8</v>
      </c>
    </row>
    <row r="40" spans="1:3">
      <c r="A40" s="38" t="s">
        <v>24</v>
      </c>
      <c r="B40" s="11"/>
      <c r="C40" s="15">
        <v>44750.49</v>
      </c>
    </row>
    <row r="41" spans="1:3">
      <c r="A41" s="38" t="s">
        <v>128</v>
      </c>
      <c r="B41" s="11"/>
      <c r="C41" s="15">
        <v>900</v>
      </c>
    </row>
    <row r="42" spans="1:3">
      <c r="A42" s="38" t="s">
        <v>129</v>
      </c>
      <c r="B42" s="11"/>
      <c r="C42" s="15">
        <v>4428</v>
      </c>
    </row>
    <row r="43" spans="1:3">
      <c r="A43" s="38" t="s">
        <v>130</v>
      </c>
      <c r="B43" s="11"/>
      <c r="C43" s="15">
        <v>774</v>
      </c>
    </row>
    <row r="44" spans="1:3">
      <c r="A44" s="160" t="s">
        <v>131</v>
      </c>
      <c r="B44" s="11"/>
      <c r="C44" s="15">
        <v>29323.77</v>
      </c>
    </row>
    <row r="45" spans="1:3">
      <c r="A45" s="38" t="s">
        <v>30</v>
      </c>
      <c r="B45" s="11"/>
      <c r="C45" s="15">
        <v>4200</v>
      </c>
    </row>
    <row r="46" spans="1:3">
      <c r="A46" s="38" t="s">
        <v>31</v>
      </c>
      <c r="B46" s="11"/>
      <c r="C46" s="15">
        <v>20372.04</v>
      </c>
    </row>
    <row r="47" spans="1:3">
      <c r="A47" s="38" t="s">
        <v>19</v>
      </c>
      <c r="B47" s="11"/>
      <c r="C47" s="15">
        <v>2334.5700000000002</v>
      </c>
    </row>
    <row r="48" spans="1:3">
      <c r="A48" s="38" t="s">
        <v>32</v>
      </c>
      <c r="B48" s="11"/>
      <c r="C48" s="15">
        <v>27612.2</v>
      </c>
    </row>
    <row r="49" spans="1:4" ht="26.25" thickBot="1">
      <c r="A49" s="38" t="s">
        <v>33</v>
      </c>
      <c r="B49" s="11"/>
      <c r="C49" s="15">
        <v>9637.68</v>
      </c>
    </row>
    <row r="50" spans="1:4" ht="30.75" thickBot="1">
      <c r="A50" s="62" t="s">
        <v>34</v>
      </c>
      <c r="B50" s="63"/>
      <c r="C50" s="64">
        <f>SUM(C51:C54)</f>
        <v>1338</v>
      </c>
    </row>
    <row r="51" spans="1:4">
      <c r="A51" s="38" t="s">
        <v>35</v>
      </c>
      <c r="B51" s="11"/>
      <c r="C51" s="15">
        <v>337</v>
      </c>
    </row>
    <row r="52" spans="1:4">
      <c r="A52" s="38" t="s">
        <v>37</v>
      </c>
      <c r="B52" s="11"/>
      <c r="C52" s="15">
        <v>134</v>
      </c>
    </row>
    <row r="53" spans="1:4">
      <c r="A53" s="38" t="s">
        <v>38</v>
      </c>
      <c r="B53" s="11"/>
      <c r="C53" s="15">
        <v>714</v>
      </c>
    </row>
    <row r="54" spans="1:4" ht="13.5" thickBot="1">
      <c r="A54" s="38" t="s">
        <v>43</v>
      </c>
      <c r="B54" s="11"/>
      <c r="C54" s="15">
        <v>153</v>
      </c>
    </row>
    <row r="55" spans="1:4" ht="30" customHeight="1" thickBot="1">
      <c r="A55" s="125" t="s">
        <v>153</v>
      </c>
      <c r="B55" s="128"/>
      <c r="C55" s="129">
        <f>C50+C38</f>
        <v>151168.55000000002</v>
      </c>
    </row>
    <row r="56" spans="1:4" ht="30.75" thickBot="1">
      <c r="A56" s="125" t="s">
        <v>152</v>
      </c>
      <c r="B56" s="130"/>
      <c r="C56" s="131">
        <f>C55+C36</f>
        <v>610778.91717033286</v>
      </c>
    </row>
    <row r="57" spans="1:4" ht="60.75" thickBot="1">
      <c r="A57" s="126" t="s">
        <v>165</v>
      </c>
      <c r="B57" s="128"/>
      <c r="C57" s="129">
        <f>B18-C56-(B15-C30)</f>
        <v>110811.98282966709</v>
      </c>
    </row>
    <row r="58" spans="1:4" ht="61.5" customHeight="1" thickBot="1">
      <c r="A58" s="126" t="s">
        <v>166</v>
      </c>
      <c r="B58" s="128"/>
      <c r="C58" s="129">
        <f>C18-C56-(C15-C30)</f>
        <v>110838.43282966722</v>
      </c>
    </row>
    <row r="59" spans="1:4" ht="60.75" thickBot="1">
      <c r="A59" s="125" t="s">
        <v>159</v>
      </c>
      <c r="B59" s="128"/>
      <c r="C59" s="129">
        <v>-23463.270000000033</v>
      </c>
    </row>
    <row r="60" spans="1:4" ht="48" thickBot="1">
      <c r="A60" s="124" t="s">
        <v>169</v>
      </c>
      <c r="B60" s="74"/>
      <c r="C60" s="75">
        <f>C58+C59</f>
        <v>87375.162829667184</v>
      </c>
    </row>
    <row r="63" spans="1:4" s="26" customFormat="1" ht="29.25" customHeight="1">
      <c r="A63" s="151" t="s">
        <v>178</v>
      </c>
      <c r="B63" s="151"/>
      <c r="C63" s="152" t="s">
        <v>180</v>
      </c>
      <c r="D63" s="153"/>
    </row>
    <row r="64" spans="1:4" s="26" customFormat="1">
      <c r="A64" s="155"/>
      <c r="B64" s="156" t="s">
        <v>177</v>
      </c>
      <c r="C64" s="157"/>
      <c r="D64" s="153"/>
    </row>
    <row r="65" spans="1:4" s="26" customFormat="1">
      <c r="A65" s="155"/>
      <c r="B65" s="158"/>
      <c r="C65" s="157"/>
      <c r="D65" s="153"/>
    </row>
    <row r="66" spans="1:4" s="26" customFormat="1">
      <c r="A66" s="151" t="s">
        <v>179</v>
      </c>
      <c r="B66" s="151"/>
      <c r="C66" s="152" t="s">
        <v>181</v>
      </c>
      <c r="D66" s="153"/>
    </row>
    <row r="67" spans="1:4" s="26" customFormat="1">
      <c r="A67" s="155"/>
      <c r="B67" s="156" t="s">
        <v>177</v>
      </c>
      <c r="C67" s="157"/>
      <c r="D67" s="153"/>
    </row>
  </sheetData>
  <autoFilter ref="A21:C60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82" fitToHeight="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opLeftCell="A62" zoomScale="90" zoomScaleNormal="90" workbookViewId="0">
      <selection activeCell="C84" sqref="C84"/>
    </sheetView>
  </sheetViews>
  <sheetFormatPr defaultRowHeight="12.75"/>
  <cols>
    <col min="1" max="1" width="60.570312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80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2088800.9700000002</v>
      </c>
      <c r="C12" s="10">
        <f t="shared" si="0"/>
        <v>2470654.02</v>
      </c>
    </row>
    <row r="13" spans="1:3" ht="14.25">
      <c r="A13" s="31" t="s">
        <v>145</v>
      </c>
      <c r="B13" s="11">
        <v>1590230.02</v>
      </c>
      <c r="C13" s="12">
        <v>1989564.64</v>
      </c>
    </row>
    <row r="14" spans="1:3" ht="14.25">
      <c r="A14" s="31" t="s">
        <v>146</v>
      </c>
      <c r="B14" s="11">
        <v>470546.64</v>
      </c>
      <c r="C14" s="12">
        <v>454041.99</v>
      </c>
    </row>
    <row r="15" spans="1:3" ht="15" thickBot="1">
      <c r="A15" s="31" t="s">
        <v>147</v>
      </c>
      <c r="B15" s="13">
        <v>28024.31</v>
      </c>
      <c r="C15" s="14">
        <v>27047.39</v>
      </c>
    </row>
    <row r="16" spans="1:3" ht="15">
      <c r="A16" s="25" t="s">
        <v>162</v>
      </c>
      <c r="B16" s="87">
        <f t="shared" ref="B16:C16" si="1">B17</f>
        <v>35742.61</v>
      </c>
      <c r="C16" s="86">
        <f t="shared" si="1"/>
        <v>28052.14</v>
      </c>
    </row>
    <row r="17" spans="1:3" ht="15" thickBot="1">
      <c r="A17" s="32" t="s">
        <v>148</v>
      </c>
      <c r="B17" s="13">
        <v>35742.61</v>
      </c>
      <c r="C17" s="14">
        <v>28052.14</v>
      </c>
    </row>
    <row r="18" spans="1:3" ht="18" customHeight="1" thickBot="1">
      <c r="A18" s="33" t="s">
        <v>149</v>
      </c>
      <c r="B18" s="69">
        <f t="shared" ref="B18:C18" si="2">B12+B16</f>
        <v>2124543.58</v>
      </c>
      <c r="C18" s="79">
        <f t="shared" si="2"/>
        <v>2498706.16</v>
      </c>
    </row>
    <row r="19" spans="1:3" ht="18" customHeight="1" thickBot="1">
      <c r="A19" s="33" t="s">
        <v>3</v>
      </c>
      <c r="B19" s="179">
        <f t="shared" ref="B19" si="3">B18-C18</f>
        <v>-374162.58000000007</v>
      </c>
      <c r="C19" s="180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138" t="s">
        <v>7</v>
      </c>
      <c r="B22" s="16"/>
      <c r="C22" s="17"/>
    </row>
    <row r="23" spans="1:3">
      <c r="A23" s="137" t="s">
        <v>86</v>
      </c>
      <c r="B23" s="18"/>
      <c r="C23" s="19">
        <v>34294.68</v>
      </c>
    </row>
    <row r="24" spans="1:3" ht="25.5">
      <c r="A24" s="35" t="s">
        <v>85</v>
      </c>
      <c r="B24" s="20"/>
      <c r="C24" s="21">
        <v>221555.95</v>
      </c>
    </row>
    <row r="25" spans="1:3" ht="25.5">
      <c r="A25" s="36" t="s">
        <v>163</v>
      </c>
      <c r="B25" s="22"/>
      <c r="C25" s="3">
        <v>329188.86436453182</v>
      </c>
    </row>
    <row r="26" spans="1:3" ht="26.25" thickBot="1">
      <c r="A26" s="95" t="s">
        <v>164</v>
      </c>
      <c r="B26" s="106"/>
      <c r="C26" s="96">
        <v>139445.39000000001</v>
      </c>
    </row>
    <row r="27" spans="1:3" ht="30">
      <c r="A27" s="100" t="s">
        <v>8</v>
      </c>
      <c r="B27" s="101"/>
      <c r="C27" s="102">
        <f>SUM(C28:C39)</f>
        <v>760125.92999999993</v>
      </c>
    </row>
    <row r="28" spans="1:3">
      <c r="A28" s="36" t="s">
        <v>9</v>
      </c>
      <c r="B28" s="23"/>
      <c r="C28" s="3">
        <v>106463.5</v>
      </c>
    </row>
    <row r="29" spans="1:3">
      <c r="A29" s="36" t="s">
        <v>10</v>
      </c>
      <c r="B29" s="23"/>
      <c r="C29" s="3">
        <v>2547.7400000000002</v>
      </c>
    </row>
    <row r="30" spans="1:3">
      <c r="A30" s="36" t="s">
        <v>12</v>
      </c>
      <c r="B30" s="23"/>
      <c r="C30" s="3">
        <v>12600</v>
      </c>
    </row>
    <row r="31" spans="1:3">
      <c r="A31" s="36" t="s">
        <v>13</v>
      </c>
      <c r="B31" s="23"/>
      <c r="C31" s="3">
        <v>3682</v>
      </c>
    </row>
    <row r="32" spans="1:3">
      <c r="A32" s="36" t="s">
        <v>137</v>
      </c>
      <c r="B32" s="23"/>
      <c r="C32" s="3">
        <v>45000</v>
      </c>
    </row>
    <row r="33" spans="1:3">
      <c r="A33" s="36" t="s">
        <v>15</v>
      </c>
      <c r="B33" s="23"/>
      <c r="C33" s="3">
        <v>352910.25</v>
      </c>
    </row>
    <row r="34" spans="1:3">
      <c r="A34" s="36" t="s">
        <v>88</v>
      </c>
      <c r="B34" s="23"/>
      <c r="C34" s="3">
        <v>40800</v>
      </c>
    </row>
    <row r="35" spans="1:3">
      <c r="A35" s="36" t="s">
        <v>26</v>
      </c>
      <c r="B35" s="23"/>
      <c r="C35" s="3">
        <v>58683.240000000005</v>
      </c>
    </row>
    <row r="36" spans="1:3">
      <c r="A36" s="36" t="s">
        <v>91</v>
      </c>
      <c r="B36" s="23"/>
      <c r="C36" s="3">
        <v>15000</v>
      </c>
    </row>
    <row r="37" spans="1:3">
      <c r="A37" s="36" t="s">
        <v>93</v>
      </c>
      <c r="B37" s="23"/>
      <c r="C37" s="3">
        <v>108000</v>
      </c>
    </row>
    <row r="38" spans="1:3">
      <c r="A38" s="36" t="s">
        <v>94</v>
      </c>
      <c r="B38" s="23"/>
      <c r="C38" s="3">
        <v>2997.2</v>
      </c>
    </row>
    <row r="39" spans="1:3" ht="13.5" thickBot="1">
      <c r="A39" s="103" t="s">
        <v>47</v>
      </c>
      <c r="B39" s="104"/>
      <c r="C39" s="105">
        <v>11442</v>
      </c>
    </row>
    <row r="40" spans="1:3" ht="30">
      <c r="A40" s="100" t="s">
        <v>16</v>
      </c>
      <c r="B40" s="101"/>
      <c r="C40" s="102">
        <f>SUM(C41:C42)</f>
        <v>48759</v>
      </c>
    </row>
    <row r="41" spans="1:3">
      <c r="A41" s="36" t="s">
        <v>173</v>
      </c>
      <c r="B41" s="23"/>
      <c r="C41" s="3">
        <v>43642</v>
      </c>
    </row>
    <row r="42" spans="1:3" ht="13.5" thickBot="1">
      <c r="A42" s="103" t="s">
        <v>99</v>
      </c>
      <c r="B42" s="104"/>
      <c r="C42" s="105">
        <v>5117</v>
      </c>
    </row>
    <row r="43" spans="1:3" ht="28.5">
      <c r="A43" s="97" t="s">
        <v>18</v>
      </c>
      <c r="B43" s="98"/>
      <c r="C43" s="111">
        <v>76077.250933062765</v>
      </c>
    </row>
    <row r="44" spans="1:3" ht="14.25">
      <c r="A44" s="90" t="s">
        <v>32</v>
      </c>
      <c r="B44" s="91"/>
      <c r="C44" s="112">
        <v>221782.65</v>
      </c>
    </row>
    <row r="45" spans="1:3" ht="15" thickBot="1">
      <c r="A45" s="93" t="s">
        <v>19</v>
      </c>
      <c r="B45" s="94"/>
      <c r="C45" s="112">
        <v>16264.050000000001</v>
      </c>
    </row>
    <row r="46" spans="1:3" ht="48" thickBot="1">
      <c r="A46" s="37" t="s">
        <v>151</v>
      </c>
      <c r="B46" s="59"/>
      <c r="C46" s="60">
        <f>C24+C23+C25+C26+C27+C40+C43+C44+C45</f>
        <v>1847493.7652975945</v>
      </c>
    </row>
    <row r="47" spans="1:3" ht="18.75" thickBot="1">
      <c r="A47" s="84" t="s">
        <v>154</v>
      </c>
      <c r="B47" s="16"/>
      <c r="C47" s="17"/>
    </row>
    <row r="48" spans="1:3" ht="30.75" thickBot="1">
      <c r="A48" s="62" t="s">
        <v>21</v>
      </c>
      <c r="B48" s="63"/>
      <c r="C48" s="64">
        <f t="shared" ref="C48" si="4">SUM(C49:C62)</f>
        <v>397535.50999999995</v>
      </c>
    </row>
    <row r="49" spans="1:3">
      <c r="A49" s="1" t="s">
        <v>22</v>
      </c>
      <c r="B49" s="11"/>
      <c r="C49" s="15">
        <v>10318.709999999999</v>
      </c>
    </row>
    <row r="50" spans="1:3">
      <c r="A50" s="2" t="s">
        <v>140</v>
      </c>
      <c r="B50" s="11"/>
      <c r="C50" s="15">
        <v>45756</v>
      </c>
    </row>
    <row r="51" spans="1:3">
      <c r="A51" s="2" t="s">
        <v>23</v>
      </c>
      <c r="B51" s="11"/>
      <c r="C51" s="15">
        <v>518.84</v>
      </c>
    </row>
    <row r="52" spans="1:3">
      <c r="A52" s="2" t="s">
        <v>24</v>
      </c>
      <c r="B52" s="11"/>
      <c r="C52" s="15">
        <v>117636.75</v>
      </c>
    </row>
    <row r="53" spans="1:3">
      <c r="A53" s="2" t="s">
        <v>26</v>
      </c>
      <c r="B53" s="11"/>
      <c r="C53" s="15">
        <v>1458.53</v>
      </c>
    </row>
    <row r="54" spans="1:3">
      <c r="A54" s="2" t="s">
        <v>129</v>
      </c>
      <c r="B54" s="11"/>
      <c r="C54" s="15">
        <v>6150</v>
      </c>
    </row>
    <row r="55" spans="1:3">
      <c r="A55" s="2" t="s">
        <v>130</v>
      </c>
      <c r="B55" s="11"/>
      <c r="C55" s="15">
        <v>2322</v>
      </c>
    </row>
    <row r="56" spans="1:3">
      <c r="A56" s="2" t="s">
        <v>27</v>
      </c>
      <c r="B56" s="11"/>
      <c r="C56" s="15">
        <v>524.9</v>
      </c>
    </row>
    <row r="57" spans="1:3">
      <c r="A57" s="2" t="s">
        <v>91</v>
      </c>
      <c r="B57" s="11"/>
      <c r="C57" s="15">
        <v>5000</v>
      </c>
    </row>
    <row r="58" spans="1:3">
      <c r="A58" s="1" t="s">
        <v>131</v>
      </c>
      <c r="B58" s="11"/>
      <c r="C58" s="15">
        <v>45281.67</v>
      </c>
    </row>
    <row r="59" spans="1:3">
      <c r="A59" s="2" t="s">
        <v>31</v>
      </c>
      <c r="B59" s="11"/>
      <c r="C59" s="15">
        <v>46572.63</v>
      </c>
    </row>
    <row r="60" spans="1:3">
      <c r="A60" s="2" t="s">
        <v>19</v>
      </c>
      <c r="B60" s="11"/>
      <c r="C60" s="15">
        <v>16264.46</v>
      </c>
    </row>
    <row r="61" spans="1:3">
      <c r="A61" s="2" t="s">
        <v>32</v>
      </c>
      <c r="B61" s="11"/>
      <c r="C61" s="15">
        <v>73927.600000000006</v>
      </c>
    </row>
    <row r="62" spans="1:3" ht="26.25" thickBot="1">
      <c r="A62" s="38" t="s">
        <v>33</v>
      </c>
      <c r="B62" s="11"/>
      <c r="C62" s="15">
        <v>25803.42</v>
      </c>
    </row>
    <row r="63" spans="1:3" ht="30.75" thickBot="1">
      <c r="A63" s="62" t="s">
        <v>34</v>
      </c>
      <c r="B63" s="63"/>
      <c r="C63" s="64">
        <f>SUM(C64:C79)</f>
        <v>60677.57</v>
      </c>
    </row>
    <row r="64" spans="1:3">
      <c r="A64" s="2" t="s">
        <v>105</v>
      </c>
      <c r="B64" s="11"/>
      <c r="C64" s="15">
        <v>12059.6</v>
      </c>
    </row>
    <row r="65" spans="1:3">
      <c r="A65" s="2" t="s">
        <v>36</v>
      </c>
      <c r="B65" s="11"/>
      <c r="C65" s="15">
        <v>628</v>
      </c>
    </row>
    <row r="66" spans="1:3">
      <c r="A66" s="2" t="s">
        <v>37</v>
      </c>
      <c r="B66" s="11"/>
      <c r="C66" s="15">
        <v>134</v>
      </c>
    </row>
    <row r="67" spans="1:3">
      <c r="A67" s="2" t="s">
        <v>38</v>
      </c>
      <c r="B67" s="11"/>
      <c r="C67" s="15">
        <v>4743</v>
      </c>
    </row>
    <row r="68" spans="1:3">
      <c r="A68" s="2" t="s">
        <v>40</v>
      </c>
      <c r="B68" s="11"/>
      <c r="C68" s="15">
        <v>805</v>
      </c>
    </row>
    <row r="69" spans="1:3">
      <c r="A69" s="2" t="s">
        <v>43</v>
      </c>
      <c r="B69" s="11"/>
      <c r="C69" s="15">
        <v>306</v>
      </c>
    </row>
    <row r="70" spans="1:3">
      <c r="A70" s="2" t="s">
        <v>46</v>
      </c>
      <c r="B70" s="11"/>
      <c r="C70" s="15">
        <v>760</v>
      </c>
    </row>
    <row r="71" spans="1:3">
      <c r="A71" s="2" t="s">
        <v>109</v>
      </c>
      <c r="B71" s="11"/>
      <c r="C71" s="15">
        <v>720</v>
      </c>
    </row>
    <row r="72" spans="1:3">
      <c r="A72" s="2" t="s">
        <v>113</v>
      </c>
      <c r="B72" s="11"/>
      <c r="C72" s="15">
        <v>677.97</v>
      </c>
    </row>
    <row r="73" spans="1:3">
      <c r="A73" s="2" t="s">
        <v>56</v>
      </c>
      <c r="B73" s="11"/>
      <c r="C73" s="15">
        <v>1955</v>
      </c>
    </row>
    <row r="74" spans="1:3">
      <c r="A74" s="2" t="s">
        <v>59</v>
      </c>
      <c r="B74" s="11"/>
      <c r="C74" s="15">
        <v>628</v>
      </c>
    </row>
    <row r="75" spans="1:3">
      <c r="A75" s="2" t="s">
        <v>61</v>
      </c>
      <c r="B75" s="11"/>
      <c r="C75" s="15">
        <v>258</v>
      </c>
    </row>
    <row r="76" spans="1:3">
      <c r="A76" s="2" t="s">
        <v>116</v>
      </c>
      <c r="B76" s="11"/>
      <c r="C76" s="15">
        <v>373</v>
      </c>
    </row>
    <row r="77" spans="1:3">
      <c r="A77" s="2" t="s">
        <v>63</v>
      </c>
      <c r="B77" s="11"/>
      <c r="C77" s="15">
        <v>137</v>
      </c>
    </row>
    <row r="78" spans="1:3">
      <c r="A78" s="2" t="s">
        <v>123</v>
      </c>
      <c r="B78" s="11"/>
      <c r="C78" s="15">
        <v>36000</v>
      </c>
    </row>
    <row r="79" spans="1:3" ht="13.5" thickBot="1">
      <c r="A79" s="2" t="s">
        <v>65</v>
      </c>
      <c r="B79" s="11"/>
      <c r="C79" s="15">
        <v>493</v>
      </c>
    </row>
    <row r="80" spans="1:3" ht="30.75" thickBot="1">
      <c r="A80" s="62" t="s">
        <v>69</v>
      </c>
      <c r="B80" s="63"/>
      <c r="C80" s="64">
        <f>SUM(C81:C81)</f>
        <v>9774.67</v>
      </c>
    </row>
    <row r="81" spans="1:4" ht="26.25" thickBot="1">
      <c r="A81" s="5" t="s">
        <v>135</v>
      </c>
      <c r="B81" s="22"/>
      <c r="C81" s="15">
        <v>9774.67</v>
      </c>
    </row>
    <row r="82" spans="1:4" ht="45.75" thickBot="1">
      <c r="A82" s="125" t="s">
        <v>155</v>
      </c>
      <c r="B82" s="128"/>
      <c r="C82" s="129">
        <f>C80+C63+C48</f>
        <v>467987.74999999994</v>
      </c>
    </row>
    <row r="83" spans="1:4" ht="31.5" customHeight="1" thickBot="1">
      <c r="A83" s="125" t="s">
        <v>152</v>
      </c>
      <c r="B83" s="130"/>
      <c r="C83" s="131">
        <f>C82+C46</f>
        <v>2315481.5152975945</v>
      </c>
    </row>
    <row r="84" spans="1:4" ht="75.75" thickBot="1">
      <c r="A84" s="126" t="s">
        <v>165</v>
      </c>
      <c r="B84" s="128"/>
      <c r="C84" s="129">
        <f>B18-C83-B15</f>
        <v>-218962.2452975944</v>
      </c>
    </row>
    <row r="85" spans="1:4" ht="75.75" thickBot="1">
      <c r="A85" s="126" t="s">
        <v>166</v>
      </c>
      <c r="B85" s="128"/>
      <c r="C85" s="129">
        <f>C18-C15-C83</f>
        <v>156177.25470240554</v>
      </c>
    </row>
    <row r="86" spans="1:4" ht="60.75" customHeight="1" thickBot="1">
      <c r="A86" s="125" t="s">
        <v>159</v>
      </c>
      <c r="B86" s="128"/>
      <c r="C86" s="129">
        <v>-79304.5</v>
      </c>
    </row>
    <row r="87" spans="1:4" ht="48" thickBot="1">
      <c r="A87" s="124" t="s">
        <v>169</v>
      </c>
      <c r="B87" s="74"/>
      <c r="C87" s="75">
        <f>C85+C86</f>
        <v>76872.754702405538</v>
      </c>
    </row>
    <row r="89" spans="1:4">
      <c r="A89" s="67"/>
      <c r="B89" s="67"/>
      <c r="C89" s="67"/>
    </row>
    <row r="90" spans="1:4" s="26" customFormat="1" ht="29.25" customHeight="1">
      <c r="A90" s="151" t="s">
        <v>178</v>
      </c>
      <c r="B90" s="151"/>
      <c r="C90" s="152" t="s">
        <v>180</v>
      </c>
      <c r="D90" s="153"/>
    </row>
    <row r="91" spans="1:4" s="26" customFormat="1">
      <c r="A91" s="155"/>
      <c r="B91" s="156" t="s">
        <v>177</v>
      </c>
      <c r="C91" s="157"/>
      <c r="D91" s="153"/>
    </row>
    <row r="92" spans="1:4" s="26" customFormat="1">
      <c r="A92" s="155"/>
      <c r="B92" s="158"/>
      <c r="C92" s="157"/>
      <c r="D92" s="153"/>
    </row>
    <row r="93" spans="1:4" s="26" customFormat="1">
      <c r="A93" s="151" t="s">
        <v>179</v>
      </c>
      <c r="B93" s="151"/>
      <c r="C93" s="152" t="s">
        <v>181</v>
      </c>
      <c r="D93" s="153"/>
    </row>
    <row r="94" spans="1:4" s="26" customFormat="1">
      <c r="A94" s="155"/>
      <c r="B94" s="156" t="s">
        <v>177</v>
      </c>
      <c r="C94" s="157"/>
      <c r="D94" s="153"/>
    </row>
  </sheetData>
  <autoFilter ref="A21:C87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84" fitToHeight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opLeftCell="A66" zoomScale="90" zoomScaleNormal="90" workbookViewId="0">
      <selection activeCell="C81" sqref="C81"/>
    </sheetView>
  </sheetViews>
  <sheetFormatPr defaultRowHeight="12.75"/>
  <cols>
    <col min="1" max="1" width="61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81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1413667.5</v>
      </c>
      <c r="C12" s="10">
        <f t="shared" si="0"/>
        <v>1526544.74</v>
      </c>
    </row>
    <row r="13" spans="1:3" ht="14.25">
      <c r="A13" s="31" t="s">
        <v>145</v>
      </c>
      <c r="B13" s="11">
        <v>1078052.33</v>
      </c>
      <c r="C13" s="12">
        <v>1221463.2</v>
      </c>
    </row>
    <row r="14" spans="1:3" ht="14.25">
      <c r="A14" s="31" t="s">
        <v>146</v>
      </c>
      <c r="B14" s="11">
        <v>317121.24</v>
      </c>
      <c r="C14" s="12">
        <v>287448.34000000003</v>
      </c>
    </row>
    <row r="15" spans="1:3" ht="15" thickBot="1">
      <c r="A15" s="31" t="s">
        <v>147</v>
      </c>
      <c r="B15" s="13">
        <v>18493.93</v>
      </c>
      <c r="C15" s="14">
        <v>17633.2</v>
      </c>
    </row>
    <row r="16" spans="1:3" ht="15">
      <c r="A16" s="25" t="s">
        <v>162</v>
      </c>
      <c r="B16" s="87">
        <f t="shared" ref="B16:C16" si="1">B17</f>
        <v>34215.360000000001</v>
      </c>
      <c r="C16" s="86">
        <f t="shared" si="1"/>
        <v>25106.78</v>
      </c>
    </row>
    <row r="17" spans="1:3" ht="15" thickBot="1">
      <c r="A17" s="32" t="s">
        <v>148</v>
      </c>
      <c r="B17" s="13">
        <v>34215.360000000001</v>
      </c>
      <c r="C17" s="14">
        <v>25106.78</v>
      </c>
    </row>
    <row r="18" spans="1:3" ht="18" customHeight="1" thickBot="1">
      <c r="A18" s="33" t="s">
        <v>149</v>
      </c>
      <c r="B18" s="69">
        <f t="shared" ref="B18:C18" si="2">B12+B16</f>
        <v>1447882.86</v>
      </c>
      <c r="C18" s="79">
        <f t="shared" si="2"/>
        <v>1551651.52</v>
      </c>
    </row>
    <row r="19" spans="1:3" ht="18" customHeight="1" thickBot="1">
      <c r="A19" s="33" t="s">
        <v>3</v>
      </c>
      <c r="B19" s="179">
        <f t="shared" ref="B19" si="3">B18-C18</f>
        <v>-103768.65999999992</v>
      </c>
      <c r="C19" s="180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137" t="s">
        <v>86</v>
      </c>
      <c r="B23" s="18"/>
      <c r="C23" s="19">
        <v>25781.38</v>
      </c>
    </row>
    <row r="24" spans="1:3" ht="25.5">
      <c r="A24" s="35" t="s">
        <v>85</v>
      </c>
      <c r="B24" s="20"/>
      <c r="C24" s="21">
        <v>70787.48</v>
      </c>
    </row>
    <row r="25" spans="1:3" ht="25.5">
      <c r="A25" s="36" t="s">
        <v>163</v>
      </c>
      <c r="B25" s="22"/>
      <c r="C25" s="3">
        <v>217652.87055026938</v>
      </c>
    </row>
    <row r="26" spans="1:3" ht="25.5">
      <c r="A26" s="36" t="s">
        <v>164</v>
      </c>
      <c r="B26" s="22"/>
      <c r="C26" s="3">
        <v>92198.41</v>
      </c>
    </row>
    <row r="27" spans="1:3" ht="30">
      <c r="A27" s="82" t="s">
        <v>8</v>
      </c>
      <c r="B27" s="83"/>
      <c r="C27" s="47">
        <f>SUM(C28:C37)</f>
        <v>494107.52999999997</v>
      </c>
    </row>
    <row r="28" spans="1:3">
      <c r="A28" s="36" t="s">
        <v>9</v>
      </c>
      <c r="B28" s="23"/>
      <c r="C28" s="3">
        <v>90997.16</v>
      </c>
    </row>
    <row r="29" spans="1:3">
      <c r="A29" s="36" t="s">
        <v>10</v>
      </c>
      <c r="B29" s="23"/>
      <c r="C29" s="3">
        <v>2547.7400000000002</v>
      </c>
    </row>
    <row r="30" spans="1:3">
      <c r="A30" s="36" t="s">
        <v>12</v>
      </c>
      <c r="B30" s="23"/>
      <c r="C30" s="3">
        <v>8400</v>
      </c>
    </row>
    <row r="31" spans="1:3">
      <c r="A31" s="36" t="s">
        <v>13</v>
      </c>
      <c r="B31" s="23"/>
      <c r="C31" s="3">
        <v>2455</v>
      </c>
    </row>
    <row r="32" spans="1:3">
      <c r="A32" s="36" t="s">
        <v>137</v>
      </c>
      <c r="B32" s="23"/>
      <c r="C32" s="3">
        <v>45000</v>
      </c>
    </row>
    <row r="33" spans="1:3">
      <c r="A33" s="36" t="s">
        <v>15</v>
      </c>
      <c r="B33" s="23"/>
      <c r="C33" s="3">
        <v>237840.92999999996</v>
      </c>
    </row>
    <row r="34" spans="1:3">
      <c r="A34" s="36" t="s">
        <v>26</v>
      </c>
      <c r="B34" s="23"/>
      <c r="C34" s="3">
        <v>4872.3</v>
      </c>
    </row>
    <row r="35" spans="1:3">
      <c r="A35" s="36" t="s">
        <v>91</v>
      </c>
      <c r="B35" s="23"/>
      <c r="C35" s="3">
        <v>15000</v>
      </c>
    </row>
    <row r="36" spans="1:3">
      <c r="A36" s="36" t="s">
        <v>93</v>
      </c>
      <c r="B36" s="23"/>
      <c r="C36" s="3">
        <v>81000</v>
      </c>
    </row>
    <row r="37" spans="1:3">
      <c r="A37" s="36" t="s">
        <v>94</v>
      </c>
      <c r="B37" s="23"/>
      <c r="C37" s="3">
        <v>5994.4</v>
      </c>
    </row>
    <row r="38" spans="1:3" ht="30">
      <c r="A38" s="82" t="s">
        <v>16</v>
      </c>
      <c r="B38" s="83"/>
      <c r="C38" s="47">
        <f>SUM(C39:C40)</f>
        <v>65276.62</v>
      </c>
    </row>
    <row r="39" spans="1:3">
      <c r="A39" s="36" t="s">
        <v>98</v>
      </c>
      <c r="B39" s="23"/>
      <c r="C39" s="3">
        <v>61893.62</v>
      </c>
    </row>
    <row r="40" spans="1:3">
      <c r="A40" s="36" t="s">
        <v>99</v>
      </c>
      <c r="B40" s="23"/>
      <c r="C40" s="3">
        <v>3383</v>
      </c>
    </row>
    <row r="41" spans="1:3" ht="30">
      <c r="A41" s="53" t="s">
        <v>18</v>
      </c>
      <c r="B41" s="55"/>
      <c r="C41" s="47">
        <v>50300.705283937146</v>
      </c>
    </row>
    <row r="42" spans="1:3" ht="30">
      <c r="A42" s="53" t="s">
        <v>32</v>
      </c>
      <c r="B42" s="55"/>
      <c r="C42" s="47">
        <v>146638.10999999999</v>
      </c>
    </row>
    <row r="43" spans="1:3" ht="15.75" thickBot="1">
      <c r="A43" s="54" t="s">
        <v>19</v>
      </c>
      <c r="B43" s="56"/>
      <c r="C43" s="47">
        <v>16052.310000000001</v>
      </c>
    </row>
    <row r="44" spans="1:3" ht="48" thickBot="1">
      <c r="A44" s="37" t="s">
        <v>151</v>
      </c>
      <c r="B44" s="59"/>
      <c r="C44" s="60">
        <f>C24+C23+C25+C26+C27+C38+C41+C42+C43</f>
        <v>1178795.4158342066</v>
      </c>
    </row>
    <row r="45" spans="1:3" ht="18.75" thickBot="1">
      <c r="A45" s="84" t="s">
        <v>154</v>
      </c>
      <c r="B45" s="16"/>
      <c r="C45" s="17"/>
    </row>
    <row r="46" spans="1:3" ht="30.75" thickBot="1">
      <c r="A46" s="62" t="s">
        <v>21</v>
      </c>
      <c r="B46" s="63"/>
      <c r="C46" s="64">
        <f t="shared" ref="C46" si="4">SUM(C47:C61)</f>
        <v>311019.24</v>
      </c>
    </row>
    <row r="47" spans="1:3">
      <c r="A47" s="1" t="s">
        <v>22</v>
      </c>
      <c r="B47" s="11"/>
      <c r="C47" s="15">
        <v>9228</v>
      </c>
    </row>
    <row r="48" spans="1:3">
      <c r="A48" s="2" t="s">
        <v>140</v>
      </c>
      <c r="B48" s="11"/>
      <c r="C48" s="15">
        <v>42787.199999999997</v>
      </c>
    </row>
    <row r="49" spans="1:3">
      <c r="A49" s="2" t="s">
        <v>23</v>
      </c>
      <c r="B49" s="11"/>
      <c r="C49" s="15">
        <v>518.84</v>
      </c>
    </row>
    <row r="50" spans="1:3">
      <c r="A50" s="2" t="s">
        <v>24</v>
      </c>
      <c r="B50" s="11"/>
      <c r="C50" s="15">
        <v>79280.31</v>
      </c>
    </row>
    <row r="51" spans="1:3">
      <c r="A51" s="2" t="s">
        <v>26</v>
      </c>
      <c r="B51" s="11"/>
      <c r="C51" s="15">
        <v>1458.53</v>
      </c>
    </row>
    <row r="52" spans="1:3">
      <c r="A52" s="2" t="s">
        <v>129</v>
      </c>
      <c r="B52" s="11"/>
      <c r="C52" s="15">
        <v>6150</v>
      </c>
    </row>
    <row r="53" spans="1:3">
      <c r="A53" s="2" t="s">
        <v>130</v>
      </c>
      <c r="B53" s="11"/>
      <c r="C53" s="15">
        <v>1161</v>
      </c>
    </row>
    <row r="54" spans="1:3">
      <c r="A54" s="2" t="s">
        <v>27</v>
      </c>
      <c r="B54" s="11"/>
      <c r="C54" s="15">
        <v>524.91</v>
      </c>
    </row>
    <row r="55" spans="1:3">
      <c r="A55" s="2" t="s">
        <v>91</v>
      </c>
      <c r="B55" s="11"/>
      <c r="C55" s="15">
        <v>5000</v>
      </c>
    </row>
    <row r="56" spans="1:3">
      <c r="A56" s="2" t="s">
        <v>28</v>
      </c>
      <c r="B56" s="11"/>
      <c r="C56" s="15">
        <v>9350</v>
      </c>
    </row>
    <row r="57" spans="1:3">
      <c r="A57" s="1" t="s">
        <v>131</v>
      </c>
      <c r="B57" s="11"/>
      <c r="C57" s="15">
        <v>29937.68</v>
      </c>
    </row>
    <row r="58" spans="1:3">
      <c r="A58" s="2" t="s">
        <v>31</v>
      </c>
      <c r="B58" s="11"/>
      <c r="C58" s="15">
        <v>43878.96</v>
      </c>
    </row>
    <row r="59" spans="1:3">
      <c r="A59" s="2" t="s">
        <v>19</v>
      </c>
      <c r="B59" s="11"/>
      <c r="C59" s="15">
        <v>15803.72</v>
      </c>
    </row>
    <row r="60" spans="1:3">
      <c r="A60" s="2" t="s">
        <v>32</v>
      </c>
      <c r="B60" s="11"/>
      <c r="C60" s="15">
        <v>48879.4</v>
      </c>
    </row>
    <row r="61" spans="1:3" ht="26.25" thickBot="1">
      <c r="A61" s="38" t="s">
        <v>33</v>
      </c>
      <c r="B61" s="11"/>
      <c r="C61" s="15">
        <v>17060.689999999999</v>
      </c>
    </row>
    <row r="62" spans="1:3" ht="30.75" thickBot="1">
      <c r="A62" s="62" t="s">
        <v>34</v>
      </c>
      <c r="B62" s="63"/>
      <c r="C62" s="64">
        <f>SUM(C63:C75)</f>
        <v>39815.97</v>
      </c>
    </row>
    <row r="63" spans="1:3">
      <c r="A63" s="2" t="s">
        <v>38</v>
      </c>
      <c r="B63" s="11"/>
      <c r="C63" s="15">
        <v>510</v>
      </c>
    </row>
    <row r="64" spans="1:3">
      <c r="A64" s="2" t="s">
        <v>107</v>
      </c>
      <c r="B64" s="11"/>
      <c r="C64" s="15">
        <v>1470</v>
      </c>
    </row>
    <row r="65" spans="1:3">
      <c r="A65" s="2" t="s">
        <v>40</v>
      </c>
      <c r="B65" s="11"/>
      <c r="C65" s="15">
        <v>805</v>
      </c>
    </row>
    <row r="66" spans="1:3">
      <c r="A66" s="2" t="s">
        <v>43</v>
      </c>
      <c r="B66" s="11"/>
      <c r="C66" s="15">
        <v>306</v>
      </c>
    </row>
    <row r="67" spans="1:3">
      <c r="A67" s="2" t="s">
        <v>46</v>
      </c>
      <c r="B67" s="11"/>
      <c r="C67" s="15">
        <v>1900</v>
      </c>
    </row>
    <row r="68" spans="1:3">
      <c r="A68" s="2" t="s">
        <v>53</v>
      </c>
      <c r="B68" s="11"/>
      <c r="C68" s="15">
        <v>2632</v>
      </c>
    </row>
    <row r="69" spans="1:3">
      <c r="A69" s="2" t="s">
        <v>113</v>
      </c>
      <c r="B69" s="11"/>
      <c r="C69" s="15">
        <v>677.97</v>
      </c>
    </row>
    <row r="70" spans="1:3">
      <c r="A70" s="2" t="s">
        <v>57</v>
      </c>
      <c r="B70" s="11"/>
      <c r="C70" s="15">
        <v>535</v>
      </c>
    </row>
    <row r="71" spans="1:3">
      <c r="A71" s="2" t="s">
        <v>59</v>
      </c>
      <c r="B71" s="11"/>
      <c r="C71" s="15">
        <v>628</v>
      </c>
    </row>
    <row r="72" spans="1:3" ht="25.5">
      <c r="A72" s="2" t="s">
        <v>119</v>
      </c>
      <c r="B72" s="11"/>
      <c r="C72" s="15">
        <v>922</v>
      </c>
    </row>
    <row r="73" spans="1:3">
      <c r="A73" s="2" t="s">
        <v>123</v>
      </c>
      <c r="B73" s="11"/>
      <c r="C73" s="15">
        <v>27000</v>
      </c>
    </row>
    <row r="74" spans="1:3">
      <c r="A74" s="2" t="s">
        <v>125</v>
      </c>
      <c r="B74" s="11"/>
      <c r="C74" s="15">
        <v>1824</v>
      </c>
    </row>
    <row r="75" spans="1:3" ht="26.25" thickBot="1">
      <c r="A75" s="2" t="s">
        <v>66</v>
      </c>
      <c r="B75" s="11"/>
      <c r="C75" s="15">
        <v>606</v>
      </c>
    </row>
    <row r="76" spans="1:3" ht="30.75" thickBot="1">
      <c r="A76" s="62" t="s">
        <v>69</v>
      </c>
      <c r="B76" s="63"/>
      <c r="C76" s="64">
        <f>SUM(C77:C77)</f>
        <v>6462.33</v>
      </c>
    </row>
    <row r="77" spans="1:3" ht="30" customHeight="1" thickBot="1">
      <c r="A77" s="5" t="s">
        <v>135</v>
      </c>
      <c r="B77" s="22"/>
      <c r="C77" s="15">
        <v>6462.33</v>
      </c>
    </row>
    <row r="78" spans="1:3" ht="48.75" customHeight="1" thickBot="1">
      <c r="A78" s="134" t="s">
        <v>155</v>
      </c>
      <c r="B78" s="59"/>
      <c r="C78" s="60">
        <f>C76+C62+C46</f>
        <v>357297.54</v>
      </c>
    </row>
    <row r="79" spans="1:3" ht="30.75" thickBot="1">
      <c r="A79" s="134" t="s">
        <v>152</v>
      </c>
      <c r="B79" s="72"/>
      <c r="C79" s="73">
        <f>C78+C44</f>
        <v>1536092.9558342067</v>
      </c>
    </row>
    <row r="80" spans="1:3" ht="75.75" customHeight="1" thickBot="1">
      <c r="A80" s="126" t="s">
        <v>165</v>
      </c>
      <c r="B80" s="59"/>
      <c r="C80" s="60">
        <f>B18-C79-B15</f>
        <v>-106704.02583420655</v>
      </c>
    </row>
    <row r="81" spans="1:4" ht="84" customHeight="1" thickBot="1">
      <c r="A81" s="124" t="s">
        <v>166</v>
      </c>
      <c r="B81" s="145"/>
      <c r="C81" s="116">
        <f>C18-C79-C15</f>
        <v>-2074.6358342066414</v>
      </c>
    </row>
    <row r="82" spans="1:4">
      <c r="A82" s="67"/>
      <c r="B82" s="67"/>
      <c r="C82" s="67"/>
    </row>
    <row r="83" spans="1:4">
      <c r="A83" s="67"/>
      <c r="B83" s="67"/>
      <c r="C83" s="67"/>
    </row>
    <row r="84" spans="1:4" s="26" customFormat="1" ht="29.25" customHeight="1">
      <c r="A84" s="151" t="s">
        <v>178</v>
      </c>
      <c r="B84" s="151"/>
      <c r="C84" s="152" t="s">
        <v>180</v>
      </c>
      <c r="D84" s="153"/>
    </row>
    <row r="85" spans="1:4" s="26" customFormat="1">
      <c r="A85" s="155"/>
      <c r="B85" s="156" t="s">
        <v>177</v>
      </c>
      <c r="C85" s="157"/>
      <c r="D85" s="153"/>
    </row>
    <row r="86" spans="1:4" s="26" customFormat="1">
      <c r="A86" s="155"/>
      <c r="B86" s="158"/>
      <c r="C86" s="157"/>
      <c r="D86" s="153"/>
    </row>
    <row r="87" spans="1:4" s="26" customFormat="1">
      <c r="A87" s="151" t="s">
        <v>179</v>
      </c>
      <c r="B87" s="151"/>
      <c r="C87" s="152" t="s">
        <v>181</v>
      </c>
      <c r="D87" s="153"/>
    </row>
    <row r="88" spans="1:4" s="26" customFormat="1">
      <c r="A88" s="155"/>
      <c r="B88" s="156" t="s">
        <v>177</v>
      </c>
      <c r="C88" s="157"/>
      <c r="D88" s="153"/>
    </row>
  </sheetData>
  <autoFilter ref="A21:C80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84" fitToHeight="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opLeftCell="A63" zoomScale="90" zoomScaleNormal="90" workbookViewId="0">
      <selection activeCell="C75" sqref="C75"/>
    </sheetView>
  </sheetViews>
  <sheetFormatPr defaultRowHeight="12.75"/>
  <cols>
    <col min="1" max="1" width="68.14062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82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v>2841838.2399999998</v>
      </c>
      <c r="C12" s="10">
        <v>2873499.9000000004</v>
      </c>
    </row>
    <row r="13" spans="1:3" ht="14.25">
      <c r="A13" s="31" t="s">
        <v>145</v>
      </c>
      <c r="B13" s="11">
        <v>2099545.73</v>
      </c>
      <c r="C13" s="12">
        <v>2184099.65</v>
      </c>
    </row>
    <row r="14" spans="1:3" ht="14.25">
      <c r="A14" s="31" t="s">
        <v>146</v>
      </c>
      <c r="B14" s="11">
        <v>701472.89999999991</v>
      </c>
      <c r="C14" s="12">
        <v>651635.30000000005</v>
      </c>
    </row>
    <row r="15" spans="1:3" ht="15" thickBot="1">
      <c r="A15" s="31" t="s">
        <v>147</v>
      </c>
      <c r="B15" s="13">
        <v>40819.61</v>
      </c>
      <c r="C15" s="14">
        <v>37764.949999999997</v>
      </c>
    </row>
    <row r="16" spans="1:3" ht="15.75" thickBot="1">
      <c r="A16" s="121" t="s">
        <v>162</v>
      </c>
      <c r="B16" s="122">
        <v>17938.39</v>
      </c>
      <c r="C16" s="123">
        <v>14620.09</v>
      </c>
    </row>
    <row r="17" spans="1:3" ht="15" thickBot="1">
      <c r="A17" s="118" t="s">
        <v>148</v>
      </c>
      <c r="B17" s="119">
        <v>17938.39</v>
      </c>
      <c r="C17" s="120">
        <v>14620.09</v>
      </c>
    </row>
    <row r="18" spans="1:3" ht="18.75" customHeight="1" thickBot="1">
      <c r="A18" s="33" t="s">
        <v>149</v>
      </c>
      <c r="B18" s="69">
        <v>2859776.63</v>
      </c>
      <c r="C18" s="79">
        <v>2888119.99</v>
      </c>
    </row>
    <row r="19" spans="1:3" ht="18.75" customHeight="1" thickBot="1">
      <c r="A19" s="33" t="s">
        <v>3</v>
      </c>
      <c r="B19" s="179">
        <v>-28343.360000000335</v>
      </c>
      <c r="C19" s="180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34" t="s">
        <v>86</v>
      </c>
      <c r="B23" s="18"/>
      <c r="C23" s="19">
        <v>30705.99</v>
      </c>
    </row>
    <row r="24" spans="1:3" ht="25.5">
      <c r="A24" s="35" t="s">
        <v>85</v>
      </c>
      <c r="B24" s="20"/>
      <c r="C24" s="21">
        <v>26213.35</v>
      </c>
    </row>
    <row r="25" spans="1:3">
      <c r="A25" s="6" t="s">
        <v>163</v>
      </c>
      <c r="B25" s="22"/>
      <c r="C25" s="3">
        <v>479523.39</v>
      </c>
    </row>
    <row r="26" spans="1:3" ht="25.5">
      <c r="A26" s="36" t="s">
        <v>164</v>
      </c>
      <c r="B26" s="22"/>
      <c r="C26" s="3">
        <v>203127.54</v>
      </c>
    </row>
    <row r="27" spans="1:3" ht="30">
      <c r="A27" s="82" t="s">
        <v>8</v>
      </c>
      <c r="B27" s="83"/>
      <c r="C27" s="47">
        <v>694405.88000000012</v>
      </c>
    </row>
    <row r="28" spans="1:3">
      <c r="A28" s="36" t="s">
        <v>9</v>
      </c>
      <c r="B28" s="23"/>
      <c r="C28" s="3">
        <v>73059.320000000007</v>
      </c>
    </row>
    <row r="29" spans="1:3">
      <c r="A29" s="36" t="s">
        <v>84</v>
      </c>
      <c r="B29" s="23"/>
      <c r="C29" s="3">
        <v>612.23</v>
      </c>
    </row>
    <row r="30" spans="1:3">
      <c r="A30" s="36" t="s">
        <v>10</v>
      </c>
      <c r="B30" s="23"/>
      <c r="C30" s="3">
        <v>7435.48</v>
      </c>
    </row>
    <row r="31" spans="1:3">
      <c r="A31" s="36" t="s">
        <v>12</v>
      </c>
      <c r="B31" s="23"/>
      <c r="C31" s="3">
        <v>8400</v>
      </c>
    </row>
    <row r="32" spans="1:3">
      <c r="A32" s="36" t="s">
        <v>13</v>
      </c>
      <c r="B32" s="23"/>
      <c r="C32" s="3">
        <v>3682</v>
      </c>
    </row>
    <row r="33" spans="1:3">
      <c r="A33" s="36" t="s">
        <v>14</v>
      </c>
      <c r="B33" s="23"/>
      <c r="C33" s="3">
        <v>1892.86</v>
      </c>
    </row>
    <row r="34" spans="1:3">
      <c r="A34" s="36" t="s">
        <v>15</v>
      </c>
      <c r="B34" s="23"/>
      <c r="C34" s="3">
        <v>526197.33000000007</v>
      </c>
    </row>
    <row r="35" spans="1:3">
      <c r="A35" s="36" t="s">
        <v>87</v>
      </c>
      <c r="B35" s="23"/>
      <c r="C35" s="3">
        <v>66875</v>
      </c>
    </row>
    <row r="36" spans="1:3">
      <c r="A36" s="36" t="s">
        <v>26</v>
      </c>
      <c r="B36" s="23"/>
      <c r="C36" s="3">
        <v>6251.66</v>
      </c>
    </row>
    <row r="37" spans="1:3" ht="30">
      <c r="A37" s="53" t="s">
        <v>18</v>
      </c>
      <c r="B37" s="55"/>
      <c r="C37" s="47">
        <v>110820.34</v>
      </c>
    </row>
    <row r="38" spans="1:3" ht="15">
      <c r="A38" s="53" t="s">
        <v>32</v>
      </c>
      <c r="B38" s="55"/>
      <c r="C38" s="47">
        <v>323066.73</v>
      </c>
    </row>
    <row r="39" spans="1:3" ht="15.75" thickBot="1">
      <c r="A39" s="54" t="s">
        <v>19</v>
      </c>
      <c r="B39" s="56"/>
      <c r="C39" s="47">
        <v>6427.2300000000005</v>
      </c>
    </row>
    <row r="40" spans="1:3" ht="32.25" thickBot="1">
      <c r="A40" s="37" t="s">
        <v>156</v>
      </c>
      <c r="B40" s="59"/>
      <c r="C40" s="60">
        <f>C23+C24+C25+C26+C27+C37+C38+C39</f>
        <v>1874290.4500000002</v>
      </c>
    </row>
    <row r="41" spans="1:3" ht="18.75" thickBot="1">
      <c r="A41" s="84" t="s">
        <v>154</v>
      </c>
      <c r="B41" s="16"/>
      <c r="C41" s="17"/>
    </row>
    <row r="42" spans="1:3" ht="30.75" thickBot="1">
      <c r="A42" s="62" t="s">
        <v>21</v>
      </c>
      <c r="B42" s="63"/>
      <c r="C42" s="64">
        <v>623096.38</v>
      </c>
    </row>
    <row r="43" spans="1:3">
      <c r="A43" s="2" t="s">
        <v>140</v>
      </c>
      <c r="B43" s="11"/>
      <c r="C43" s="15">
        <v>13318.8</v>
      </c>
    </row>
    <row r="44" spans="1:3">
      <c r="A44" s="2" t="s">
        <v>24</v>
      </c>
      <c r="B44" s="11"/>
      <c r="C44" s="15">
        <v>175399.11</v>
      </c>
    </row>
    <row r="45" spans="1:3">
      <c r="A45" s="2" t="s">
        <v>129</v>
      </c>
      <c r="B45" s="11"/>
      <c r="C45" s="15">
        <v>7134</v>
      </c>
    </row>
    <row r="46" spans="1:3">
      <c r="A46" s="2" t="s">
        <v>130</v>
      </c>
      <c r="B46" s="11"/>
      <c r="C46" s="15">
        <v>2322</v>
      </c>
    </row>
    <row r="47" spans="1:3">
      <c r="A47" s="2" t="s">
        <v>28</v>
      </c>
      <c r="B47" s="11"/>
      <c r="C47" s="15">
        <v>130856</v>
      </c>
    </row>
    <row r="48" spans="1:3">
      <c r="A48" s="1" t="s">
        <v>131</v>
      </c>
      <c r="B48" s="11"/>
      <c r="C48" s="15">
        <v>58759.31</v>
      </c>
    </row>
    <row r="49" spans="1:3">
      <c r="A49" s="2" t="s">
        <v>30</v>
      </c>
      <c r="B49" s="11"/>
      <c r="C49" s="15">
        <v>8400</v>
      </c>
    </row>
    <row r="50" spans="1:3">
      <c r="A50" s="2" t="s">
        <v>31</v>
      </c>
      <c r="B50" s="11"/>
      <c r="C50" s="15">
        <v>75975.210000000006</v>
      </c>
    </row>
    <row r="51" spans="1:3">
      <c r="A51" s="2" t="s">
        <v>19</v>
      </c>
      <c r="B51" s="11"/>
      <c r="C51" s="15">
        <v>5655.68</v>
      </c>
    </row>
    <row r="52" spans="1:3">
      <c r="A52" s="2" t="s">
        <v>32</v>
      </c>
      <c r="B52" s="11"/>
      <c r="C52" s="15">
        <v>107688.9</v>
      </c>
    </row>
    <row r="53" spans="1:3" ht="26.25" thickBot="1">
      <c r="A53" s="38" t="s">
        <v>33</v>
      </c>
      <c r="B53" s="11"/>
      <c r="C53" s="15">
        <v>37587.370000000003</v>
      </c>
    </row>
    <row r="54" spans="1:3" ht="30.75" thickBot="1">
      <c r="A54" s="62" t="s">
        <v>34</v>
      </c>
      <c r="B54" s="63"/>
      <c r="C54" s="64">
        <v>150448</v>
      </c>
    </row>
    <row r="55" spans="1:3">
      <c r="A55" s="2" t="s">
        <v>36</v>
      </c>
      <c r="B55" s="11"/>
      <c r="C55" s="15">
        <v>157</v>
      </c>
    </row>
    <row r="56" spans="1:3">
      <c r="A56" s="2" t="s">
        <v>37</v>
      </c>
      <c r="B56" s="11"/>
      <c r="C56" s="15">
        <v>134</v>
      </c>
    </row>
    <row r="57" spans="1:3">
      <c r="A57" s="2" t="s">
        <v>38</v>
      </c>
      <c r="B57" s="11"/>
      <c r="C57" s="15">
        <v>11067</v>
      </c>
    </row>
    <row r="58" spans="1:3">
      <c r="A58" s="2" t="s">
        <v>107</v>
      </c>
      <c r="B58" s="11"/>
      <c r="C58" s="15">
        <v>627</v>
      </c>
    </row>
    <row r="59" spans="1:3">
      <c r="A59" s="2" t="s">
        <v>41</v>
      </c>
      <c r="B59" s="11"/>
      <c r="C59" s="15">
        <v>1248</v>
      </c>
    </row>
    <row r="60" spans="1:3">
      <c r="A60" s="2" t="s">
        <v>42</v>
      </c>
      <c r="B60" s="11"/>
      <c r="C60" s="15">
        <v>451</v>
      </c>
    </row>
    <row r="61" spans="1:3">
      <c r="A61" s="2" t="s">
        <v>43</v>
      </c>
      <c r="B61" s="11"/>
      <c r="C61" s="15">
        <v>918</v>
      </c>
    </row>
    <row r="62" spans="1:3">
      <c r="A62" s="2" t="s">
        <v>46</v>
      </c>
      <c r="B62" s="11"/>
      <c r="C62" s="15">
        <v>4560</v>
      </c>
    </row>
    <row r="63" spans="1:3">
      <c r="A63" s="2" t="s">
        <v>47</v>
      </c>
      <c r="B63" s="11"/>
      <c r="C63" s="15">
        <v>19110</v>
      </c>
    </row>
    <row r="64" spans="1:3">
      <c r="A64" s="2" t="s">
        <v>49</v>
      </c>
      <c r="B64" s="11"/>
      <c r="C64" s="15">
        <v>41808</v>
      </c>
    </row>
    <row r="65" spans="1:3">
      <c r="A65" s="2" t="s">
        <v>52</v>
      </c>
      <c r="B65" s="11"/>
      <c r="C65" s="15">
        <v>910</v>
      </c>
    </row>
    <row r="66" spans="1:3">
      <c r="A66" s="2" t="s">
        <v>112</v>
      </c>
      <c r="B66" s="11"/>
      <c r="C66" s="15">
        <v>858</v>
      </c>
    </row>
    <row r="67" spans="1:3">
      <c r="A67" s="2" t="s">
        <v>55</v>
      </c>
      <c r="B67" s="11"/>
      <c r="C67" s="15">
        <v>721</v>
      </c>
    </row>
    <row r="68" spans="1:3">
      <c r="A68" s="2" t="s">
        <v>114</v>
      </c>
      <c r="B68" s="11"/>
      <c r="C68" s="15">
        <v>243</v>
      </c>
    </row>
    <row r="69" spans="1:3">
      <c r="A69" s="2" t="s">
        <v>60</v>
      </c>
      <c r="B69" s="11"/>
      <c r="C69" s="15">
        <v>54002</v>
      </c>
    </row>
    <row r="70" spans="1:3">
      <c r="A70" s="2" t="s">
        <v>116</v>
      </c>
      <c r="B70" s="11"/>
      <c r="C70" s="15">
        <v>373</v>
      </c>
    </row>
    <row r="71" spans="1:3">
      <c r="A71" s="2" t="s">
        <v>125</v>
      </c>
      <c r="B71" s="11"/>
      <c r="C71" s="15">
        <v>12768</v>
      </c>
    </row>
    <row r="72" spans="1:3" ht="13.5" thickBot="1">
      <c r="A72" s="2" t="s">
        <v>65</v>
      </c>
      <c r="B72" s="11"/>
      <c r="C72" s="15">
        <v>493</v>
      </c>
    </row>
    <row r="73" spans="1:3" ht="30.75" thickBot="1">
      <c r="A73" s="125" t="s">
        <v>153</v>
      </c>
      <c r="B73" s="128"/>
      <c r="C73" s="129">
        <v>773544.38</v>
      </c>
    </row>
    <row r="74" spans="1:3" ht="30.75" thickBot="1">
      <c r="A74" s="125" t="s">
        <v>152</v>
      </c>
      <c r="B74" s="130"/>
      <c r="C74" s="131">
        <f>C40+C73</f>
        <v>2647834.83</v>
      </c>
    </row>
    <row r="75" spans="1:3" ht="60.75" thickBot="1">
      <c r="A75" s="126" t="s">
        <v>165</v>
      </c>
      <c r="B75" s="128"/>
      <c r="C75" s="129">
        <f>B18-B15-C74</f>
        <v>171122.18999999994</v>
      </c>
    </row>
    <row r="76" spans="1:3" ht="60.75" thickBot="1">
      <c r="A76" s="126" t="s">
        <v>166</v>
      </c>
      <c r="B76" s="128"/>
      <c r="C76" s="129">
        <f>C18-C15-C74</f>
        <v>202520.20999999996</v>
      </c>
    </row>
    <row r="77" spans="1:3" ht="60.75" thickBot="1">
      <c r="A77" s="125" t="s">
        <v>159</v>
      </c>
      <c r="B77" s="128"/>
      <c r="C77" s="129">
        <v>-76905.479999999923</v>
      </c>
    </row>
    <row r="78" spans="1:3" ht="48" thickBot="1">
      <c r="A78" s="124" t="s">
        <v>169</v>
      </c>
      <c r="B78" s="74"/>
      <c r="C78" s="75">
        <f>C76+C77</f>
        <v>125614.73000000004</v>
      </c>
    </row>
    <row r="80" spans="1:3">
      <c r="A80" s="67"/>
      <c r="B80" s="67"/>
      <c r="C80" s="67"/>
    </row>
    <row r="81" spans="1:4" s="26" customFormat="1" ht="29.25" customHeight="1">
      <c r="A81" s="151" t="s">
        <v>178</v>
      </c>
      <c r="B81" s="151"/>
      <c r="C81" s="152" t="s">
        <v>180</v>
      </c>
      <c r="D81" s="153"/>
    </row>
    <row r="82" spans="1:4" s="26" customFormat="1">
      <c r="A82" s="155"/>
      <c r="B82" s="156" t="s">
        <v>177</v>
      </c>
      <c r="C82" s="157"/>
      <c r="D82" s="153"/>
    </row>
    <row r="83" spans="1:4" s="26" customFormat="1">
      <c r="A83" s="155"/>
      <c r="B83" s="158"/>
      <c r="C83" s="157"/>
      <c r="D83" s="153"/>
    </row>
    <row r="84" spans="1:4" s="26" customFormat="1">
      <c r="A84" s="151" t="s">
        <v>179</v>
      </c>
      <c r="B84" s="151"/>
      <c r="C84" s="152" t="s">
        <v>181</v>
      </c>
      <c r="D84" s="153"/>
    </row>
    <row r="85" spans="1:4" s="26" customFormat="1">
      <c r="A85" s="155"/>
      <c r="B85" s="156" t="s">
        <v>177</v>
      </c>
      <c r="C85" s="157"/>
      <c r="D85" s="153"/>
    </row>
  </sheetData>
  <autoFilter ref="A21:C78"/>
  <mergeCells count="11">
    <mergeCell ref="A6:C6"/>
    <mergeCell ref="B10:B11"/>
    <mergeCell ref="C10:C11"/>
    <mergeCell ref="B19:C19"/>
    <mergeCell ref="A9:C9"/>
    <mergeCell ref="A10:A11"/>
    <mergeCell ref="A1:C1"/>
    <mergeCell ref="A2:C2"/>
    <mergeCell ref="A3:C3"/>
    <mergeCell ref="A4:C4"/>
    <mergeCell ref="A5:C5"/>
  </mergeCells>
  <printOptions horizontalCentered="1"/>
  <pageMargins left="0" right="0" top="0.43307086614173229" bottom="0.19685039370078741" header="0" footer="0"/>
  <pageSetup paperSize="9" scale="79" fitToHeight="2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opLeftCell="A40" zoomScale="90" zoomScaleNormal="90" workbookViewId="0">
      <selection activeCell="C57" sqref="C57"/>
    </sheetView>
  </sheetViews>
  <sheetFormatPr defaultRowHeight="12.75"/>
  <cols>
    <col min="1" max="1" width="61.8554687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83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>SUM(B13:B14)</f>
        <v>594539.86</v>
      </c>
      <c r="C12" s="10">
        <f>SUM(C13:C14)</f>
        <v>616264.73</v>
      </c>
    </row>
    <row r="13" spans="1:3" ht="14.25">
      <c r="A13" s="31" t="s">
        <v>145</v>
      </c>
      <c r="B13" s="11">
        <v>580861.13</v>
      </c>
      <c r="C13" s="12">
        <v>602547.09</v>
      </c>
    </row>
    <row r="14" spans="1:3" ht="15" thickBot="1">
      <c r="A14" s="31" t="s">
        <v>147</v>
      </c>
      <c r="B14" s="13">
        <v>13678.73</v>
      </c>
      <c r="C14" s="14">
        <v>13717.64</v>
      </c>
    </row>
    <row r="15" spans="1:3" ht="15">
      <c r="A15" s="25" t="s">
        <v>162</v>
      </c>
      <c r="B15" s="88">
        <f t="shared" ref="B15:C15" si="0">B16</f>
        <v>10230.370000000001</v>
      </c>
      <c r="C15" s="89">
        <f t="shared" si="0"/>
        <v>8205.52</v>
      </c>
    </row>
    <row r="16" spans="1:3" ht="15" thickBot="1">
      <c r="A16" s="32" t="s">
        <v>148</v>
      </c>
      <c r="B16" s="13">
        <v>10230.370000000001</v>
      </c>
      <c r="C16" s="14">
        <v>8205.52</v>
      </c>
    </row>
    <row r="17" spans="1:3" ht="18" customHeight="1" thickBot="1">
      <c r="A17" s="33" t="s">
        <v>149</v>
      </c>
      <c r="B17" s="69">
        <f>B12+B15</f>
        <v>604770.23</v>
      </c>
      <c r="C17" s="79">
        <f>C12+C15</f>
        <v>624470.25</v>
      </c>
    </row>
    <row r="18" spans="1:3" ht="18" customHeight="1" thickBot="1">
      <c r="A18" s="33" t="s">
        <v>3</v>
      </c>
      <c r="B18" s="179">
        <f t="shared" ref="B18" si="1">B17-C17</f>
        <v>-19700.020000000019</v>
      </c>
      <c r="C18" s="180"/>
    </row>
    <row r="19" spans="1:3" ht="18.75" thickBot="1">
      <c r="A19" s="68" t="s">
        <v>5</v>
      </c>
      <c r="B19" s="76"/>
      <c r="C19" s="77"/>
    </row>
    <row r="20" spans="1:3" ht="60.75" thickBot="1">
      <c r="A20" s="70" t="s">
        <v>6</v>
      </c>
      <c r="B20" s="45"/>
      <c r="C20" s="117" t="s">
        <v>174</v>
      </c>
    </row>
    <row r="21" spans="1:3" ht="18.75" thickBot="1">
      <c r="A21" s="84" t="s">
        <v>7</v>
      </c>
      <c r="B21" s="16"/>
      <c r="C21" s="17"/>
    </row>
    <row r="22" spans="1:3">
      <c r="A22" s="137" t="s">
        <v>86</v>
      </c>
      <c r="B22" s="18"/>
      <c r="C22" s="19">
        <v>31966.7</v>
      </c>
    </row>
    <row r="23" spans="1:3" ht="25.5">
      <c r="A23" s="35" t="s">
        <v>85</v>
      </c>
      <c r="B23" s="20"/>
      <c r="C23" s="21">
        <v>39934.300000000003</v>
      </c>
    </row>
    <row r="24" spans="1:3" ht="25.5">
      <c r="A24" s="36" t="s">
        <v>163</v>
      </c>
      <c r="B24" s="22"/>
      <c r="C24" s="3">
        <v>160675.84319029984</v>
      </c>
    </row>
    <row r="25" spans="1:3" ht="25.5">
      <c r="A25" s="36" t="s">
        <v>164</v>
      </c>
      <c r="B25" s="22"/>
      <c r="C25" s="3">
        <v>68062.77</v>
      </c>
    </row>
    <row r="26" spans="1:3" ht="30">
      <c r="A26" s="82" t="s">
        <v>8</v>
      </c>
      <c r="B26" s="83"/>
      <c r="C26" s="47">
        <f>SUM(C27:C32)</f>
        <v>89435.21</v>
      </c>
    </row>
    <row r="27" spans="1:3">
      <c r="A27" s="36" t="s">
        <v>9</v>
      </c>
      <c r="B27" s="23"/>
      <c r="C27" s="3">
        <v>21450</v>
      </c>
    </row>
    <row r="28" spans="1:3">
      <c r="A28" s="36" t="s">
        <v>10</v>
      </c>
      <c r="B28" s="23"/>
      <c r="C28" s="3">
        <v>22553.3</v>
      </c>
    </row>
    <row r="29" spans="1:3">
      <c r="A29" s="36" t="s">
        <v>87</v>
      </c>
      <c r="B29" s="23"/>
      <c r="C29" s="3">
        <v>27200</v>
      </c>
    </row>
    <row r="30" spans="1:3">
      <c r="A30" s="36" t="s">
        <v>26</v>
      </c>
      <c r="B30" s="23"/>
      <c r="C30" s="3">
        <v>4156.78</v>
      </c>
    </row>
    <row r="31" spans="1:3">
      <c r="A31" s="36" t="s">
        <v>96</v>
      </c>
      <c r="B31" s="23"/>
      <c r="C31" s="3">
        <v>779.13</v>
      </c>
    </row>
    <row r="32" spans="1:3">
      <c r="A32" s="36" t="s">
        <v>47</v>
      </c>
      <c r="B32" s="23"/>
      <c r="C32" s="3">
        <v>13296</v>
      </c>
    </row>
    <row r="33" spans="1:3" ht="30">
      <c r="A33" s="53" t="s">
        <v>18</v>
      </c>
      <c r="B33" s="55"/>
      <c r="C33" s="47">
        <v>37133.019261956928</v>
      </c>
    </row>
    <row r="34" spans="1:3" ht="30">
      <c r="A34" s="53" t="s">
        <v>32</v>
      </c>
      <c r="B34" s="55"/>
      <c r="C34" s="47">
        <v>108251.28</v>
      </c>
    </row>
    <row r="35" spans="1:3" ht="15.75" thickBot="1">
      <c r="A35" s="54" t="s">
        <v>19</v>
      </c>
      <c r="B35" s="56"/>
      <c r="C35" s="47">
        <v>3643.37</v>
      </c>
    </row>
    <row r="36" spans="1:3" ht="32.25" thickBot="1">
      <c r="A36" s="37" t="s">
        <v>156</v>
      </c>
      <c r="B36" s="59"/>
      <c r="C36" s="60">
        <f>C23+C22+C24+C25+C26+C33+C34+C35</f>
        <v>539102.49245225673</v>
      </c>
    </row>
    <row r="37" spans="1:3" ht="18.75" thickBot="1">
      <c r="A37" s="84" t="s">
        <v>154</v>
      </c>
      <c r="B37" s="16"/>
      <c r="C37" s="17"/>
    </row>
    <row r="38" spans="1:3" ht="30.75" thickBot="1">
      <c r="A38" s="62" t="s">
        <v>21</v>
      </c>
      <c r="B38" s="63"/>
      <c r="C38" s="64">
        <f>SUM(C39:C50)</f>
        <v>142746.59</v>
      </c>
    </row>
    <row r="39" spans="1:3">
      <c r="A39" s="2" t="s">
        <v>140</v>
      </c>
      <c r="B39" s="11"/>
      <c r="C39" s="15">
        <v>16451</v>
      </c>
    </row>
    <row r="40" spans="1:3">
      <c r="A40" s="2" t="s">
        <v>23</v>
      </c>
      <c r="B40" s="11"/>
      <c r="C40" s="15">
        <v>518.84</v>
      </c>
    </row>
    <row r="41" spans="1:3">
      <c r="A41" s="2" t="s">
        <v>89</v>
      </c>
      <c r="B41" s="11"/>
      <c r="C41" s="15">
        <v>6600</v>
      </c>
    </row>
    <row r="42" spans="1:3">
      <c r="A42" s="2" t="s">
        <v>129</v>
      </c>
      <c r="B42" s="11"/>
      <c r="C42" s="15">
        <v>1476</v>
      </c>
    </row>
    <row r="43" spans="1:3">
      <c r="A43" s="2" t="s">
        <v>130</v>
      </c>
      <c r="B43" s="11"/>
      <c r="C43" s="15">
        <v>1161</v>
      </c>
    </row>
    <row r="44" spans="1:3">
      <c r="A44" s="2" t="s">
        <v>91</v>
      </c>
      <c r="B44" s="11"/>
      <c r="C44" s="15"/>
    </row>
    <row r="45" spans="1:3">
      <c r="A45" s="1" t="s">
        <v>131</v>
      </c>
      <c r="B45" s="11"/>
      <c r="C45" s="15">
        <v>38791.65</v>
      </c>
    </row>
    <row r="46" spans="1:3">
      <c r="A46" s="2" t="s">
        <v>132</v>
      </c>
      <c r="B46" s="11"/>
      <c r="C46" s="15">
        <v>826.8</v>
      </c>
    </row>
    <row r="47" spans="1:3">
      <c r="A47" s="2" t="s">
        <v>31</v>
      </c>
      <c r="B47" s="11"/>
      <c r="C47" s="15">
        <v>22249.65</v>
      </c>
    </row>
    <row r="48" spans="1:3">
      <c r="A48" s="2" t="s">
        <v>19</v>
      </c>
      <c r="B48" s="11"/>
      <c r="C48" s="15">
        <v>5993.3</v>
      </c>
    </row>
    <row r="49" spans="1:4">
      <c r="A49" s="2" t="s">
        <v>32</v>
      </c>
      <c r="B49" s="11"/>
      <c r="C49" s="15">
        <v>36083.800000000003</v>
      </c>
    </row>
    <row r="50" spans="1:4" ht="26.25" thickBot="1">
      <c r="A50" s="38" t="s">
        <v>33</v>
      </c>
      <c r="B50" s="11"/>
      <c r="C50" s="15">
        <v>12594.55</v>
      </c>
    </row>
    <row r="51" spans="1:4" ht="30.75" thickBot="1">
      <c r="A51" s="62" t="s">
        <v>34</v>
      </c>
      <c r="B51" s="63"/>
      <c r="C51" s="64">
        <f>SUM(C52:C54)</f>
        <v>20944</v>
      </c>
    </row>
    <row r="52" spans="1:4">
      <c r="A52" s="2" t="s">
        <v>38</v>
      </c>
      <c r="B52" s="11"/>
      <c r="C52" s="15">
        <v>255</v>
      </c>
    </row>
    <row r="53" spans="1:4">
      <c r="A53" s="2" t="s">
        <v>108</v>
      </c>
      <c r="B53" s="11"/>
      <c r="C53" s="15">
        <v>13591</v>
      </c>
    </row>
    <row r="54" spans="1:4" ht="13.5" thickBot="1">
      <c r="A54" s="2" t="s">
        <v>47</v>
      </c>
      <c r="B54" s="11"/>
      <c r="C54" s="15">
        <v>7098</v>
      </c>
    </row>
    <row r="55" spans="1:4" ht="45.75" thickBot="1">
      <c r="A55" s="125" t="s">
        <v>153</v>
      </c>
      <c r="B55" s="128"/>
      <c r="C55" s="129">
        <f>C51+C38</f>
        <v>163690.59</v>
      </c>
    </row>
    <row r="56" spans="1:4" ht="30.75" thickBot="1">
      <c r="A56" s="125" t="s">
        <v>152</v>
      </c>
      <c r="B56" s="130"/>
      <c r="C56" s="131">
        <f>C55+C36</f>
        <v>702793.0824522567</v>
      </c>
    </row>
    <row r="57" spans="1:4" ht="75.75" thickBot="1">
      <c r="A57" s="126" t="s">
        <v>165</v>
      </c>
      <c r="B57" s="128"/>
      <c r="C57" s="129">
        <f>B17-B14-C56</f>
        <v>-111701.5824522567</v>
      </c>
    </row>
    <row r="58" spans="1:4" ht="44.25" customHeight="1" thickBot="1">
      <c r="A58" s="126" t="s">
        <v>166</v>
      </c>
      <c r="B58" s="128"/>
      <c r="C58" s="129">
        <f>C17-C14-C56</f>
        <v>-92040.472452256712</v>
      </c>
    </row>
    <row r="59" spans="1:4" ht="61.5" customHeight="1" thickBot="1">
      <c r="A59" s="125" t="s">
        <v>159</v>
      </c>
      <c r="B59" s="128"/>
      <c r="C59" s="129">
        <v>-6594.3799999999756</v>
      </c>
    </row>
    <row r="60" spans="1:4" ht="48" thickBot="1">
      <c r="A60" s="124" t="s">
        <v>169</v>
      </c>
      <c r="B60" s="74"/>
      <c r="C60" s="75">
        <f>C58+C59</f>
        <v>-98634.852452256688</v>
      </c>
    </row>
    <row r="62" spans="1:4">
      <c r="A62" s="67"/>
      <c r="B62" s="67"/>
    </row>
    <row r="63" spans="1:4" s="26" customFormat="1" ht="29.25" customHeight="1">
      <c r="A63" s="151" t="s">
        <v>178</v>
      </c>
      <c r="B63" s="151"/>
      <c r="C63" s="152" t="s">
        <v>180</v>
      </c>
      <c r="D63" s="153"/>
    </row>
    <row r="64" spans="1:4" s="26" customFormat="1">
      <c r="A64" s="155"/>
      <c r="B64" s="156" t="s">
        <v>177</v>
      </c>
      <c r="C64" s="157"/>
      <c r="D64" s="153"/>
    </row>
    <row r="65" spans="1:4" s="26" customFormat="1">
      <c r="A65" s="155"/>
      <c r="B65" s="158"/>
      <c r="C65" s="157"/>
      <c r="D65" s="153"/>
    </row>
    <row r="66" spans="1:4" s="26" customFormat="1">
      <c r="A66" s="151" t="s">
        <v>179</v>
      </c>
      <c r="B66" s="151"/>
      <c r="C66" s="152" t="s">
        <v>181</v>
      </c>
      <c r="D66" s="153"/>
    </row>
    <row r="67" spans="1:4" s="26" customFormat="1">
      <c r="A67" s="155"/>
      <c r="B67" s="156" t="s">
        <v>177</v>
      </c>
      <c r="C67" s="157"/>
      <c r="D67" s="153"/>
    </row>
  </sheetData>
  <autoFilter ref="A20:C60"/>
  <mergeCells count="11">
    <mergeCell ref="A6:C6"/>
    <mergeCell ref="A1:C1"/>
    <mergeCell ref="A2:C2"/>
    <mergeCell ref="A3:C3"/>
    <mergeCell ref="A4:C4"/>
    <mergeCell ref="A5:C5"/>
    <mergeCell ref="A9:C9"/>
    <mergeCell ref="A10:A11"/>
    <mergeCell ref="B10:B11"/>
    <mergeCell ref="C10:C11"/>
    <mergeCell ref="B18:C18"/>
  </mergeCells>
  <printOptions horizontalCentered="1"/>
  <pageMargins left="0" right="0" top="0.43307086614173229" bottom="0.19685039370078741" header="0" footer="0"/>
  <pageSetup paperSize="9" scale="83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opLeftCell="A49" zoomScale="90" zoomScaleNormal="90" workbookViewId="0">
      <selection activeCell="C63" sqref="C63"/>
    </sheetView>
  </sheetViews>
  <sheetFormatPr defaultRowHeight="12.75"/>
  <cols>
    <col min="1" max="1" width="63" style="28" customWidth="1" collapsed="1"/>
    <col min="2" max="2" width="28" style="28" customWidth="1" collapsed="1"/>
    <col min="3" max="3" width="34" style="28" customWidth="1"/>
    <col min="4" max="16384" width="9.140625" style="2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 customHeight="1">
      <c r="A3" s="164" t="s">
        <v>142</v>
      </c>
      <c r="B3" s="164"/>
      <c r="C3" s="164"/>
    </row>
    <row r="4" spans="1:3" ht="15.75" hidden="1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101</v>
      </c>
      <c r="B6" s="164"/>
      <c r="C6" s="164"/>
    </row>
    <row r="7" spans="1:3">
      <c r="A7" s="26"/>
      <c r="B7" s="26"/>
      <c r="C7" s="26"/>
    </row>
    <row r="8" spans="1:3" ht="13.5" thickBot="1">
      <c r="A8" s="29"/>
      <c r="B8" s="27"/>
      <c r="C8" s="27"/>
    </row>
    <row r="9" spans="1:3" ht="15" customHeight="1" thickBot="1">
      <c r="A9" s="170" t="s">
        <v>1</v>
      </c>
      <c r="B9" s="171"/>
      <c r="C9" s="172"/>
    </row>
    <row r="10" spans="1:3" ht="12.75" customHeight="1">
      <c r="A10" s="173" t="s">
        <v>2</v>
      </c>
      <c r="B10" s="175" t="s">
        <v>138</v>
      </c>
      <c r="C10" s="186" t="s">
        <v>139</v>
      </c>
    </row>
    <row r="11" spans="1:3" ht="13.5" customHeight="1" thickBot="1">
      <c r="A11" s="184"/>
      <c r="B11" s="185"/>
      <c r="C11" s="187"/>
    </row>
    <row r="12" spans="1:3" ht="15">
      <c r="A12" s="25" t="s">
        <v>144</v>
      </c>
      <c r="B12" s="9">
        <f>SUM(B13:B15)</f>
        <v>1077938.45</v>
      </c>
      <c r="C12" s="10">
        <f>SUM(C13:C15)</f>
        <v>1023916.64</v>
      </c>
    </row>
    <row r="13" spans="1:3" ht="14.25">
      <c r="A13" s="31" t="s">
        <v>145</v>
      </c>
      <c r="B13" s="11">
        <v>907252.14</v>
      </c>
      <c r="C13" s="12">
        <v>860951.24</v>
      </c>
    </row>
    <row r="14" spans="1:3" ht="14.25">
      <c r="A14" s="31" t="s">
        <v>146</v>
      </c>
      <c r="B14" s="11">
        <v>151279.67999999999</v>
      </c>
      <c r="C14" s="12">
        <v>144834.85999999999</v>
      </c>
    </row>
    <row r="15" spans="1:3" ht="15" thickBot="1">
      <c r="A15" s="31" t="s">
        <v>147</v>
      </c>
      <c r="B15" s="11">
        <v>19406.63</v>
      </c>
      <c r="C15" s="12">
        <v>18130.54</v>
      </c>
    </row>
    <row r="16" spans="1:3" ht="15">
      <c r="A16" s="25" t="s">
        <v>175</v>
      </c>
      <c r="B16" s="9">
        <f>B17</f>
        <v>26302.11</v>
      </c>
      <c r="C16" s="10">
        <f>C17</f>
        <v>19516.759999999998</v>
      </c>
    </row>
    <row r="17" spans="1:3" ht="15" thickBot="1">
      <c r="A17" s="32" t="s">
        <v>148</v>
      </c>
      <c r="B17" s="13">
        <v>26302.11</v>
      </c>
      <c r="C17" s="14">
        <v>19516.759999999998</v>
      </c>
    </row>
    <row r="18" spans="1:3" s="41" customFormat="1" ht="16.5" thickBot="1">
      <c r="A18" s="33" t="s">
        <v>149</v>
      </c>
      <c r="B18" s="43">
        <f>B12+B16</f>
        <v>1104240.56</v>
      </c>
      <c r="C18" s="40">
        <f>C12+C16</f>
        <v>1043433.4</v>
      </c>
    </row>
    <row r="19" spans="1:3" s="41" customFormat="1" ht="16.5" thickBot="1">
      <c r="A19" s="78" t="s">
        <v>3</v>
      </c>
      <c r="B19" s="179">
        <f>B18-C18</f>
        <v>60807.160000000033</v>
      </c>
      <c r="C19" s="180"/>
    </row>
    <row r="20" spans="1:3" ht="23.25" customHeight="1" thickBot="1">
      <c r="A20" s="39" t="s">
        <v>5</v>
      </c>
      <c r="B20" s="76"/>
      <c r="C20" s="77"/>
    </row>
    <row r="21" spans="1:3" s="46" customFormat="1" ht="60.75" thickBot="1">
      <c r="A21" s="44" t="s">
        <v>6</v>
      </c>
      <c r="B21" s="45"/>
      <c r="C21" s="117" t="s">
        <v>174</v>
      </c>
    </row>
    <row r="22" spans="1:3" ht="23.25" customHeight="1" thickBot="1">
      <c r="A22" s="181" t="s">
        <v>150</v>
      </c>
      <c r="B22" s="182"/>
      <c r="C22" s="183"/>
    </row>
    <row r="23" spans="1:3">
      <c r="A23" s="34" t="s">
        <v>86</v>
      </c>
      <c r="B23" s="18"/>
      <c r="C23" s="19">
        <v>13392.73</v>
      </c>
    </row>
    <row r="24" spans="1:3" ht="25.5">
      <c r="A24" s="35" t="s">
        <v>85</v>
      </c>
      <c r="B24" s="20"/>
      <c r="C24" s="21">
        <v>9097.1</v>
      </c>
    </row>
    <row r="25" spans="1:3" ht="25.5">
      <c r="A25" s="36" t="s">
        <v>163</v>
      </c>
      <c r="B25" s="22"/>
      <c r="C25" s="3">
        <v>227958.97</v>
      </c>
    </row>
    <row r="26" spans="1:3" ht="25.5">
      <c r="A26" s="36" t="s">
        <v>164</v>
      </c>
      <c r="B26" s="22"/>
      <c r="C26" s="3">
        <v>96564.1</v>
      </c>
    </row>
    <row r="27" spans="1:3" s="48" customFormat="1" ht="30">
      <c r="A27" s="82" t="s">
        <v>8</v>
      </c>
      <c r="B27" s="83"/>
      <c r="C27" s="47">
        <f>SUM(C28:C35)</f>
        <v>213414.06</v>
      </c>
    </row>
    <row r="28" spans="1:3">
      <c r="A28" s="36" t="s">
        <v>9</v>
      </c>
      <c r="B28" s="23"/>
      <c r="C28" s="3">
        <v>72123.87000000001</v>
      </c>
    </row>
    <row r="29" spans="1:3">
      <c r="A29" s="36" t="s">
        <v>84</v>
      </c>
      <c r="B29" s="23"/>
      <c r="C29" s="3">
        <v>612.23</v>
      </c>
    </row>
    <row r="30" spans="1:3">
      <c r="A30" s="36" t="s">
        <v>10</v>
      </c>
      <c r="B30" s="23"/>
      <c r="C30" s="3">
        <v>2856.67</v>
      </c>
    </row>
    <row r="31" spans="1:3">
      <c r="A31" s="36" t="s">
        <v>11</v>
      </c>
      <c r="B31" s="23"/>
      <c r="C31" s="3">
        <v>9788.52</v>
      </c>
    </row>
    <row r="32" spans="1:3">
      <c r="A32" s="36" t="s">
        <v>12</v>
      </c>
      <c r="B32" s="23"/>
      <c r="C32" s="3">
        <v>4200</v>
      </c>
    </row>
    <row r="33" spans="1:3">
      <c r="A33" s="36" t="s">
        <v>13</v>
      </c>
      <c r="B33" s="23"/>
      <c r="C33" s="3">
        <v>1224</v>
      </c>
    </row>
    <row r="34" spans="1:3">
      <c r="A34" s="36" t="s">
        <v>15</v>
      </c>
      <c r="B34" s="23"/>
      <c r="C34" s="3">
        <v>113459.76</v>
      </c>
    </row>
    <row r="35" spans="1:3">
      <c r="A35" s="36" t="s">
        <v>26</v>
      </c>
      <c r="B35" s="23"/>
      <c r="C35" s="3">
        <v>9149.01</v>
      </c>
    </row>
    <row r="36" spans="1:3" s="48" customFormat="1" ht="30">
      <c r="A36" s="82" t="s">
        <v>16</v>
      </c>
      <c r="B36" s="83"/>
      <c r="C36" s="47">
        <f>SUM(C37:C38)</f>
        <v>84255.72</v>
      </c>
    </row>
    <row r="37" spans="1:3">
      <c r="A37" s="36" t="s">
        <v>17</v>
      </c>
      <c r="B37" s="23"/>
      <c r="C37" s="3">
        <v>19263.72</v>
      </c>
    </row>
    <row r="38" spans="1:3">
      <c r="A38" s="36" t="s">
        <v>173</v>
      </c>
      <c r="B38" s="23"/>
      <c r="C38" s="3">
        <v>64992</v>
      </c>
    </row>
    <row r="39" spans="1:3" s="48" customFormat="1" ht="30">
      <c r="A39" s="53" t="s">
        <v>18</v>
      </c>
      <c r="B39" s="55"/>
      <c r="C39" s="47">
        <v>52682.5</v>
      </c>
    </row>
    <row r="40" spans="1:3" s="48" customFormat="1" ht="15">
      <c r="A40" s="53" t="s">
        <v>32</v>
      </c>
      <c r="B40" s="55"/>
      <c r="C40" s="47">
        <v>153581.58000000002</v>
      </c>
    </row>
    <row r="41" spans="1:3" s="48" customFormat="1" ht="15.75" thickBot="1">
      <c r="A41" s="54" t="s">
        <v>19</v>
      </c>
      <c r="B41" s="56"/>
      <c r="C41" s="47">
        <v>13393.509999999998</v>
      </c>
    </row>
    <row r="42" spans="1:3" s="67" customFormat="1" ht="48" thickBot="1">
      <c r="A42" s="37" t="s">
        <v>151</v>
      </c>
      <c r="B42" s="65"/>
      <c r="C42" s="66">
        <f>SUM(C23:C27)+C36+C39+C40+C41</f>
        <v>864340.27</v>
      </c>
    </row>
    <row r="43" spans="1:3" ht="18.75" thickBot="1">
      <c r="A43" s="181" t="s">
        <v>154</v>
      </c>
      <c r="B43" s="182"/>
      <c r="C43" s="183"/>
    </row>
    <row r="44" spans="1:3" s="46" customFormat="1" ht="30.75" thickBot="1">
      <c r="A44" s="62" t="s">
        <v>21</v>
      </c>
      <c r="B44" s="63"/>
      <c r="C44" s="64">
        <f>SUM(C45:C55)</f>
        <v>284236.89</v>
      </c>
    </row>
    <row r="45" spans="1:3">
      <c r="A45" s="1" t="s">
        <v>22</v>
      </c>
      <c r="B45" s="11"/>
      <c r="C45" s="15">
        <v>3076</v>
      </c>
    </row>
    <row r="46" spans="1:3">
      <c r="A46" s="2" t="s">
        <v>140</v>
      </c>
      <c r="B46" s="11"/>
      <c r="C46" s="15">
        <v>30415.74</v>
      </c>
    </row>
    <row r="47" spans="1:3">
      <c r="A47" s="2" t="s">
        <v>24</v>
      </c>
      <c r="B47" s="11"/>
      <c r="C47" s="15">
        <v>37819.919999999998</v>
      </c>
    </row>
    <row r="48" spans="1:3">
      <c r="A48" s="2" t="s">
        <v>129</v>
      </c>
      <c r="B48" s="11"/>
      <c r="C48" s="15">
        <v>6273</v>
      </c>
    </row>
    <row r="49" spans="1:8">
      <c r="A49" s="2" t="s">
        <v>130</v>
      </c>
      <c r="B49" s="11"/>
      <c r="C49" s="15">
        <v>2322</v>
      </c>
    </row>
    <row r="50" spans="1:8">
      <c r="A50" s="2" t="s">
        <v>28</v>
      </c>
      <c r="B50" s="11"/>
      <c r="C50" s="15">
        <v>46636</v>
      </c>
    </row>
    <row r="51" spans="1:8">
      <c r="A51" s="1" t="s">
        <v>131</v>
      </c>
      <c r="B51" s="11"/>
      <c r="C51" s="15">
        <v>38959.53</v>
      </c>
    </row>
    <row r="52" spans="1:8">
      <c r="A52" s="2" t="s">
        <v>31</v>
      </c>
      <c r="B52" s="11"/>
      <c r="C52" s="15">
        <v>37776.69</v>
      </c>
    </row>
    <row r="53" spans="1:8">
      <c r="A53" s="2" t="s">
        <v>19</v>
      </c>
      <c r="B53" s="11"/>
      <c r="C53" s="15">
        <v>11895.62</v>
      </c>
    </row>
    <row r="54" spans="1:8">
      <c r="A54" s="2" t="s">
        <v>32</v>
      </c>
      <c r="B54" s="11"/>
      <c r="C54" s="15">
        <v>51193.86</v>
      </c>
    </row>
    <row r="55" spans="1:8" ht="26.25" thickBot="1">
      <c r="A55" s="38" t="s">
        <v>33</v>
      </c>
      <c r="B55" s="11"/>
      <c r="C55" s="15">
        <v>17868.53</v>
      </c>
    </row>
    <row r="56" spans="1:8" s="46" customFormat="1" ht="30.75" thickBot="1">
      <c r="A56" s="62" t="s">
        <v>34</v>
      </c>
      <c r="B56" s="63"/>
      <c r="C56" s="64">
        <f>SUM(C57:C59)</f>
        <v>2240.64</v>
      </c>
    </row>
    <row r="57" spans="1:8">
      <c r="A57" s="2" t="s">
        <v>38</v>
      </c>
      <c r="B57" s="11"/>
      <c r="C57" s="15">
        <v>1734</v>
      </c>
    </row>
    <row r="58" spans="1:8">
      <c r="A58" s="2" t="s">
        <v>45</v>
      </c>
      <c r="B58" s="11"/>
      <c r="C58" s="15">
        <v>248.64</v>
      </c>
    </row>
    <row r="59" spans="1:8" ht="13.5" thickBot="1">
      <c r="A59" s="2" t="s">
        <v>61</v>
      </c>
      <c r="B59" s="11"/>
      <c r="C59" s="15">
        <v>258</v>
      </c>
      <c r="H59" s="27"/>
    </row>
    <row r="60" spans="1:8" s="61" customFormat="1" ht="45.75" thickBot="1">
      <c r="A60" s="125" t="s">
        <v>153</v>
      </c>
      <c r="B60" s="59"/>
      <c r="C60" s="129">
        <f>C44+C56</f>
        <v>286477.53000000003</v>
      </c>
    </row>
    <row r="61" spans="1:8" s="61" customFormat="1" ht="30.75" thickBot="1">
      <c r="A61" s="127" t="s">
        <v>152</v>
      </c>
      <c r="B61" s="72"/>
      <c r="C61" s="131">
        <f>C42+C60</f>
        <v>1150817.8</v>
      </c>
    </row>
    <row r="62" spans="1:8" s="61" customFormat="1" ht="63" customHeight="1" thickBot="1">
      <c r="A62" s="126" t="s">
        <v>165</v>
      </c>
      <c r="B62" s="72"/>
      <c r="C62" s="131">
        <f>B18-C61-(B15-C31)</f>
        <v>-56195.349999999991</v>
      </c>
    </row>
    <row r="63" spans="1:8" s="61" customFormat="1" ht="63.75" customHeight="1" thickBot="1">
      <c r="A63" s="126" t="s">
        <v>166</v>
      </c>
      <c r="B63" s="72"/>
      <c r="C63" s="131">
        <f>C18-C61-(C15-C31)</f>
        <v>-115726.42000000003</v>
      </c>
    </row>
    <row r="64" spans="1:8" s="61" customFormat="1" ht="64.5" customHeight="1" thickBot="1">
      <c r="A64" s="127" t="s">
        <v>159</v>
      </c>
      <c r="B64" s="72"/>
      <c r="C64" s="131">
        <v>-77518.935703669631</v>
      </c>
    </row>
    <row r="65" spans="1:4" s="61" customFormat="1" ht="48" thickBot="1">
      <c r="A65" s="124" t="s">
        <v>169</v>
      </c>
      <c r="B65" s="59"/>
      <c r="C65" s="60">
        <f>C63+C64</f>
        <v>-193245.35570366966</v>
      </c>
    </row>
    <row r="68" spans="1:4" s="26" customFormat="1" ht="32.25" customHeight="1">
      <c r="A68" s="151" t="s">
        <v>178</v>
      </c>
      <c r="B68" s="151"/>
      <c r="C68" s="152" t="s">
        <v>180</v>
      </c>
      <c r="D68" s="153"/>
    </row>
    <row r="69" spans="1:4" s="26" customFormat="1">
      <c r="A69" s="155"/>
      <c r="B69" s="156" t="s">
        <v>177</v>
      </c>
      <c r="C69" s="157"/>
      <c r="D69" s="153"/>
    </row>
    <row r="70" spans="1:4" s="26" customFormat="1">
      <c r="A70" s="155"/>
      <c r="B70" s="158"/>
      <c r="C70" s="157"/>
      <c r="D70" s="153"/>
    </row>
    <row r="71" spans="1:4" s="26" customFormat="1">
      <c r="A71" s="151" t="s">
        <v>179</v>
      </c>
      <c r="B71" s="151"/>
      <c r="C71" s="152" t="s">
        <v>181</v>
      </c>
      <c r="D71" s="153"/>
    </row>
    <row r="72" spans="1:4" s="26" customFormat="1">
      <c r="B72" s="156" t="s">
        <v>177</v>
      </c>
    </row>
    <row r="73" spans="1:4" s="26" customFormat="1"/>
    <row r="74" spans="1:4" s="26" customFormat="1"/>
  </sheetData>
  <autoFilter ref="A21:C65"/>
  <mergeCells count="13">
    <mergeCell ref="A9:C9"/>
    <mergeCell ref="B19:C19"/>
    <mergeCell ref="A43:C43"/>
    <mergeCell ref="A22:C22"/>
    <mergeCell ref="A10:A11"/>
    <mergeCell ref="B10:B11"/>
    <mergeCell ref="C10:C11"/>
    <mergeCell ref="A6:C6"/>
    <mergeCell ref="A1:C1"/>
    <mergeCell ref="A2:C2"/>
    <mergeCell ref="A3:C3"/>
    <mergeCell ref="A4:C4"/>
    <mergeCell ref="A5:C5"/>
  </mergeCells>
  <pageMargins left="0" right="0" top="0" bottom="0" header="0" footer="0"/>
  <pageSetup paperSize="9" scale="83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opLeftCell="A45" zoomScale="90" zoomScaleNormal="90" workbookViewId="0">
      <selection activeCell="C59" sqref="C59"/>
    </sheetView>
  </sheetViews>
  <sheetFormatPr defaultRowHeight="12.75"/>
  <cols>
    <col min="1" max="1" width="55.28515625" style="28" customWidth="1" collapsed="1"/>
    <col min="2" max="2" width="28" style="28" customWidth="1" collapsed="1"/>
    <col min="3" max="3" width="34" style="28" customWidth="1"/>
    <col min="4" max="16384" width="9.140625" style="2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 t="s">
        <v>143</v>
      </c>
      <c r="B4" s="164"/>
      <c r="C4" s="164"/>
    </row>
    <row r="5" spans="1:3" ht="15.75">
      <c r="A5" s="164" t="s">
        <v>102</v>
      </c>
      <c r="B5" s="164"/>
      <c r="C5" s="164"/>
    </row>
    <row r="6" spans="1:3">
      <c r="A6" s="26"/>
    </row>
    <row r="7" spans="1:3" ht="13.5" thickBot="1">
      <c r="A7" s="29"/>
    </row>
    <row r="8" spans="1:3" ht="15" customHeight="1" thickBot="1">
      <c r="A8" s="170" t="s">
        <v>1</v>
      </c>
      <c r="B8" s="171"/>
      <c r="C8" s="172"/>
    </row>
    <row r="9" spans="1:3" ht="12.75" customHeight="1">
      <c r="A9" s="173" t="s">
        <v>2</v>
      </c>
      <c r="B9" s="175" t="s">
        <v>138</v>
      </c>
      <c r="C9" s="186" t="s">
        <v>139</v>
      </c>
    </row>
    <row r="10" spans="1:3" ht="13.5" customHeight="1" thickBot="1">
      <c r="A10" s="184"/>
      <c r="B10" s="185"/>
      <c r="C10" s="187"/>
    </row>
    <row r="11" spans="1:3" ht="15">
      <c r="A11" s="25" t="s">
        <v>144</v>
      </c>
      <c r="B11" s="9">
        <f>SUM(B12:B14)</f>
        <v>1069902.21</v>
      </c>
      <c r="C11" s="10">
        <f>SUM(C12:C14)</f>
        <v>1047641.18</v>
      </c>
    </row>
    <row r="12" spans="1:3" ht="14.25">
      <c r="A12" s="31" t="s">
        <v>145</v>
      </c>
      <c r="B12" s="11">
        <v>791183.23</v>
      </c>
      <c r="C12" s="12">
        <v>777251.56</v>
      </c>
    </row>
    <row r="13" spans="1:3" ht="14.25">
      <c r="A13" s="31" t="s">
        <v>146</v>
      </c>
      <c r="B13" s="11">
        <v>263627.40000000002</v>
      </c>
      <c r="C13" s="12">
        <v>255429.9</v>
      </c>
    </row>
    <row r="14" spans="1:3" ht="15" thickBot="1">
      <c r="A14" s="31" t="s">
        <v>147</v>
      </c>
      <c r="B14" s="11">
        <v>15091.58</v>
      </c>
      <c r="C14" s="12">
        <v>14959.72</v>
      </c>
    </row>
    <row r="15" spans="1:3" ht="15">
      <c r="A15" s="25" t="s">
        <v>175</v>
      </c>
      <c r="B15" s="9">
        <f>B16</f>
        <v>19862.22</v>
      </c>
      <c r="C15" s="10">
        <f>C16</f>
        <v>15578.54</v>
      </c>
    </row>
    <row r="16" spans="1:3" ht="15" thickBot="1">
      <c r="A16" s="32" t="s">
        <v>148</v>
      </c>
      <c r="B16" s="13">
        <v>19862.22</v>
      </c>
      <c r="C16" s="14">
        <v>15578.54</v>
      </c>
    </row>
    <row r="17" spans="1:3" ht="18" customHeight="1" thickBot="1">
      <c r="A17" s="33" t="s">
        <v>149</v>
      </c>
      <c r="B17" s="69">
        <f>B11+B15</f>
        <v>1089764.43</v>
      </c>
      <c r="C17" s="79">
        <f>C11+C15</f>
        <v>1063219.72</v>
      </c>
    </row>
    <row r="18" spans="1:3" ht="18" customHeight="1" thickBot="1">
      <c r="A18" s="78" t="s">
        <v>3</v>
      </c>
      <c r="B18" s="179">
        <f>B17-C17</f>
        <v>26544.709999999963</v>
      </c>
      <c r="C18" s="180"/>
    </row>
    <row r="19" spans="1:3" ht="18.75" thickBot="1">
      <c r="A19" s="68" t="s">
        <v>5</v>
      </c>
      <c r="B19" s="76"/>
      <c r="C19" s="77"/>
    </row>
    <row r="20" spans="1:3" ht="60.75" thickBot="1">
      <c r="A20" s="70" t="s">
        <v>6</v>
      </c>
      <c r="B20" s="45"/>
      <c r="C20" s="117" t="s">
        <v>174</v>
      </c>
    </row>
    <row r="21" spans="1:3" ht="18.75" thickBot="1">
      <c r="A21" s="181" t="s">
        <v>150</v>
      </c>
      <c r="B21" s="182"/>
      <c r="C21" s="183"/>
    </row>
    <row r="22" spans="1:3" ht="25.5">
      <c r="A22" s="137" t="s">
        <v>86</v>
      </c>
      <c r="B22" s="18"/>
      <c r="C22" s="19">
        <v>14093.41</v>
      </c>
    </row>
    <row r="23" spans="1:3" ht="25.5">
      <c r="A23" s="35" t="s">
        <v>85</v>
      </c>
      <c r="B23" s="20"/>
      <c r="C23" s="21">
        <v>125949.7</v>
      </c>
    </row>
    <row r="24" spans="1:3" ht="25.5">
      <c r="A24" s="36" t="s">
        <v>163</v>
      </c>
      <c r="B24" s="22"/>
      <c r="C24" s="3">
        <v>180622.88930217494</v>
      </c>
    </row>
    <row r="25" spans="1:3" ht="25.5">
      <c r="A25" s="36" t="s">
        <v>164</v>
      </c>
      <c r="B25" s="22"/>
      <c r="C25" s="3">
        <v>76512.399999999994</v>
      </c>
    </row>
    <row r="26" spans="1:3" s="48" customFormat="1" ht="30">
      <c r="A26" s="82" t="s">
        <v>8</v>
      </c>
      <c r="B26" s="83"/>
      <c r="C26" s="47">
        <f>SUM(C27:C33)</f>
        <v>279803.19999999995</v>
      </c>
    </row>
    <row r="27" spans="1:3">
      <c r="A27" s="36" t="s">
        <v>9</v>
      </c>
      <c r="B27" s="23"/>
      <c r="C27" s="3">
        <v>54390.210000000006</v>
      </c>
    </row>
    <row r="28" spans="1:3">
      <c r="A28" s="36" t="s">
        <v>84</v>
      </c>
      <c r="B28" s="23"/>
      <c r="C28" s="3">
        <v>612.23</v>
      </c>
    </row>
    <row r="29" spans="1:3">
      <c r="A29" s="36" t="s">
        <v>10</v>
      </c>
      <c r="B29" s="23"/>
      <c r="C29" s="3">
        <v>3355.4700000000003</v>
      </c>
    </row>
    <row r="30" spans="1:3">
      <c r="A30" s="36" t="s">
        <v>12</v>
      </c>
      <c r="B30" s="23"/>
      <c r="C30" s="3">
        <v>4200</v>
      </c>
    </row>
    <row r="31" spans="1:3">
      <c r="A31" s="36" t="s">
        <v>13</v>
      </c>
      <c r="B31" s="23"/>
      <c r="C31" s="3">
        <v>1227</v>
      </c>
    </row>
    <row r="32" spans="1:3">
      <c r="A32" s="36" t="s">
        <v>15</v>
      </c>
      <c r="B32" s="23"/>
      <c r="C32" s="3">
        <v>197720.27999999997</v>
      </c>
    </row>
    <row r="33" spans="1:3">
      <c r="A33" s="36" t="s">
        <v>26</v>
      </c>
      <c r="B33" s="23"/>
      <c r="C33" s="3">
        <v>18298.010000000002</v>
      </c>
    </row>
    <row r="34" spans="1:3" s="48" customFormat="1" ht="30">
      <c r="A34" s="53" t="s">
        <v>18</v>
      </c>
      <c r="B34" s="55"/>
      <c r="C34" s="47">
        <v>41742.884894428782</v>
      </c>
    </row>
    <row r="35" spans="1:3" s="48" customFormat="1" ht="30">
      <c r="A35" s="53" t="s">
        <v>32</v>
      </c>
      <c r="B35" s="55"/>
      <c r="C35" s="47">
        <v>121690.09</v>
      </c>
    </row>
    <row r="36" spans="1:3" s="48" customFormat="1" ht="15.75" thickBot="1">
      <c r="A36" s="54" t="s">
        <v>19</v>
      </c>
      <c r="B36" s="56"/>
      <c r="C36" s="47">
        <v>10087.5</v>
      </c>
    </row>
    <row r="37" spans="1:3" s="61" customFormat="1" ht="32.25" thickBot="1">
      <c r="A37" s="37" t="s">
        <v>156</v>
      </c>
      <c r="B37" s="59"/>
      <c r="C37" s="60">
        <f>SUM(C22:C26)+C34+C35+C36</f>
        <v>850502.07419660361</v>
      </c>
    </row>
    <row r="38" spans="1:3" ht="18.75" thickBot="1">
      <c r="A38" s="84" t="s">
        <v>154</v>
      </c>
      <c r="B38" s="16"/>
      <c r="C38" s="17"/>
    </row>
    <row r="39" spans="1:3" s="46" customFormat="1" ht="30.75" thickBot="1">
      <c r="A39" s="62" t="s">
        <v>21</v>
      </c>
      <c r="B39" s="63"/>
      <c r="C39" s="64">
        <f>SUM(C40:C51)</f>
        <v>280499.99</v>
      </c>
    </row>
    <row r="40" spans="1:3">
      <c r="A40" s="1" t="s">
        <v>22</v>
      </c>
      <c r="B40" s="11"/>
      <c r="C40" s="15">
        <v>3076</v>
      </c>
    </row>
    <row r="41" spans="1:3">
      <c r="A41" s="2" t="s">
        <v>140</v>
      </c>
      <c r="B41" s="11"/>
      <c r="C41" s="15">
        <v>22963.11</v>
      </c>
    </row>
    <row r="42" spans="1:3">
      <c r="A42" s="2" t="s">
        <v>24</v>
      </c>
      <c r="B42" s="11"/>
      <c r="C42" s="15">
        <v>65906.759999999995</v>
      </c>
    </row>
    <row r="43" spans="1:3">
      <c r="A43" s="2" t="s">
        <v>129</v>
      </c>
      <c r="B43" s="11"/>
      <c r="C43" s="15">
        <v>7380</v>
      </c>
    </row>
    <row r="44" spans="1:3">
      <c r="A44" s="2" t="s">
        <v>130</v>
      </c>
      <c r="B44" s="11"/>
      <c r="C44" s="15">
        <v>1161</v>
      </c>
    </row>
    <row r="45" spans="1:3">
      <c r="A45" s="2" t="s">
        <v>28</v>
      </c>
      <c r="B45" s="11"/>
      <c r="C45" s="15">
        <v>12649.83</v>
      </c>
    </row>
    <row r="46" spans="1:3">
      <c r="A46" s="1" t="s">
        <v>131</v>
      </c>
      <c r="B46" s="11"/>
      <c r="C46" s="15">
        <v>23616.45</v>
      </c>
    </row>
    <row r="47" spans="1:3">
      <c r="A47" s="2" t="s">
        <v>29</v>
      </c>
      <c r="B47" s="11"/>
      <c r="C47" s="15">
        <v>31603.32</v>
      </c>
    </row>
    <row r="48" spans="1:3">
      <c r="A48" s="2" t="s">
        <v>31</v>
      </c>
      <c r="B48" s="11"/>
      <c r="C48" s="15">
        <v>48445.08</v>
      </c>
    </row>
    <row r="49" spans="1:4">
      <c r="A49" s="2" t="s">
        <v>19</v>
      </c>
      <c r="B49" s="11"/>
      <c r="C49" s="15">
        <v>8976.98</v>
      </c>
    </row>
    <row r="50" spans="1:4">
      <c r="A50" s="2" t="s">
        <v>32</v>
      </c>
      <c r="B50" s="11"/>
      <c r="C50" s="15">
        <v>40563.360000000001</v>
      </c>
    </row>
    <row r="51" spans="1:4" ht="26.25" thickBot="1">
      <c r="A51" s="38" t="s">
        <v>33</v>
      </c>
      <c r="B51" s="11"/>
      <c r="C51" s="15">
        <v>14158.1</v>
      </c>
    </row>
    <row r="52" spans="1:4" s="46" customFormat="1" ht="30.75" thickBot="1">
      <c r="A52" s="62" t="s">
        <v>34</v>
      </c>
      <c r="B52" s="63"/>
      <c r="C52" s="64">
        <f>SUM(C53:C55)</f>
        <v>1687</v>
      </c>
    </row>
    <row r="53" spans="1:4">
      <c r="A53" s="2" t="s">
        <v>36</v>
      </c>
      <c r="B53" s="11"/>
      <c r="C53" s="15">
        <v>157</v>
      </c>
    </row>
    <row r="54" spans="1:4">
      <c r="A54" s="2" t="s">
        <v>38</v>
      </c>
      <c r="B54" s="11"/>
      <c r="C54" s="15">
        <v>1377</v>
      </c>
    </row>
    <row r="55" spans="1:4" ht="13.5" thickBot="1">
      <c r="A55" s="2" t="s">
        <v>43</v>
      </c>
      <c r="B55" s="11"/>
      <c r="C55" s="15">
        <v>153</v>
      </c>
    </row>
    <row r="56" spans="1:4" s="61" customFormat="1" ht="45.75" thickBot="1">
      <c r="A56" s="125" t="s">
        <v>153</v>
      </c>
      <c r="B56" s="59"/>
      <c r="C56" s="129">
        <f>C39+C52</f>
        <v>282186.99</v>
      </c>
    </row>
    <row r="57" spans="1:4" s="61" customFormat="1" ht="45.75" thickBot="1">
      <c r="A57" s="125" t="s">
        <v>152</v>
      </c>
      <c r="B57" s="72"/>
      <c r="C57" s="131">
        <f>C37+C56</f>
        <v>1132689.0641966036</v>
      </c>
    </row>
    <row r="58" spans="1:4" s="61" customFormat="1" ht="75.75" thickBot="1">
      <c r="A58" s="126" t="s">
        <v>165</v>
      </c>
      <c r="B58" s="59"/>
      <c r="C58" s="129">
        <f>B17-C57-(B14-C47)</f>
        <v>-26412.894196603673</v>
      </c>
    </row>
    <row r="59" spans="1:4" s="61" customFormat="1" ht="45" customHeight="1" thickBot="1">
      <c r="A59" s="126" t="s">
        <v>166</v>
      </c>
      <c r="B59" s="59"/>
      <c r="C59" s="129">
        <f>C17-C57-(C14-C47)</f>
        <v>-52825.744196603635</v>
      </c>
    </row>
    <row r="60" spans="1:4" s="61" customFormat="1" ht="75.75" thickBot="1">
      <c r="A60" s="125" t="s">
        <v>159</v>
      </c>
      <c r="B60" s="59"/>
      <c r="C60" s="129">
        <v>-75786.094296330368</v>
      </c>
    </row>
    <row r="61" spans="1:4" s="61" customFormat="1" ht="61.5" customHeight="1" thickBot="1">
      <c r="A61" s="124" t="s">
        <v>169</v>
      </c>
      <c r="B61" s="74"/>
      <c r="C61" s="75">
        <f>C59+C60</f>
        <v>-128611.83849293401</v>
      </c>
    </row>
    <row r="64" spans="1:4" s="26" customFormat="1" ht="29.25" customHeight="1">
      <c r="A64" s="151" t="s">
        <v>178</v>
      </c>
      <c r="B64" s="151"/>
      <c r="C64" s="152" t="s">
        <v>180</v>
      </c>
      <c r="D64" s="153"/>
    </row>
    <row r="65" spans="1:4" s="26" customFormat="1">
      <c r="A65" s="155"/>
      <c r="B65" s="156" t="s">
        <v>177</v>
      </c>
      <c r="C65" s="157"/>
      <c r="D65" s="153"/>
    </row>
    <row r="66" spans="1:4" s="26" customFormat="1">
      <c r="A66" s="155"/>
      <c r="B66" s="158"/>
      <c r="C66" s="157"/>
      <c r="D66" s="153"/>
    </row>
    <row r="67" spans="1:4" s="26" customFormat="1">
      <c r="A67" s="151" t="s">
        <v>179</v>
      </c>
      <c r="B67" s="151"/>
      <c r="C67" s="152" t="s">
        <v>181</v>
      </c>
      <c r="D67" s="153"/>
    </row>
    <row r="68" spans="1:4" s="26" customFormat="1">
      <c r="A68" s="155"/>
      <c r="B68" s="156" t="s">
        <v>177</v>
      </c>
      <c r="C68" s="157"/>
      <c r="D68" s="153"/>
    </row>
  </sheetData>
  <autoFilter ref="A20:C61"/>
  <mergeCells count="11">
    <mergeCell ref="A5:C5"/>
    <mergeCell ref="A8:C8"/>
    <mergeCell ref="A1:C1"/>
    <mergeCell ref="A2:C2"/>
    <mergeCell ref="A3:C3"/>
    <mergeCell ref="A4:C4"/>
    <mergeCell ref="A9:A10"/>
    <mergeCell ref="B9:B10"/>
    <mergeCell ref="C9:C10"/>
    <mergeCell ref="B18:C18"/>
    <mergeCell ref="A21:C21"/>
  </mergeCells>
  <pageMargins left="0" right="0" top="0" bottom="0" header="0" footer="0"/>
  <pageSetup paperSize="9" scale="88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opLeftCell="A53" zoomScale="90" zoomScaleNormal="90" workbookViewId="0">
      <selection activeCell="C64" sqref="C64"/>
    </sheetView>
  </sheetViews>
  <sheetFormatPr defaultRowHeight="12.75"/>
  <cols>
    <col min="1" max="1" width="59.140625" style="28" customWidth="1" collapsed="1"/>
    <col min="2" max="2" width="28" style="28" customWidth="1" collapsed="1"/>
    <col min="3" max="3" width="34" style="28" customWidth="1"/>
    <col min="4" max="5" width="9.140625" style="8"/>
    <col min="6" max="6" width="11.42578125" style="8" bestFit="1" customWidth="1"/>
    <col min="7" max="16384" width="9.140625" style="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 t="s">
        <v>143</v>
      </c>
      <c r="B4" s="164"/>
      <c r="C4" s="164"/>
    </row>
    <row r="5" spans="1:3" ht="15.75">
      <c r="A5" s="164" t="s">
        <v>161</v>
      </c>
      <c r="B5" s="164"/>
      <c r="C5" s="164"/>
    </row>
    <row r="6" spans="1:3">
      <c r="A6" s="26"/>
    </row>
    <row r="7" spans="1:3" ht="13.5" thickBot="1">
      <c r="A7" s="29"/>
    </row>
    <row r="8" spans="1:3" s="28" customFormat="1" ht="15" customHeight="1" thickBot="1">
      <c r="A8" s="170" t="s">
        <v>1</v>
      </c>
      <c r="B8" s="171"/>
      <c r="C8" s="172"/>
    </row>
    <row r="9" spans="1:3" s="28" customFormat="1" ht="12.75" customHeight="1">
      <c r="A9" s="173" t="s">
        <v>2</v>
      </c>
      <c r="B9" s="175" t="s">
        <v>138</v>
      </c>
      <c r="C9" s="186" t="s">
        <v>139</v>
      </c>
    </row>
    <row r="10" spans="1:3" s="28" customFormat="1" ht="13.5" customHeight="1" thickBot="1">
      <c r="A10" s="184"/>
      <c r="B10" s="185"/>
      <c r="C10" s="187"/>
    </row>
    <row r="11" spans="1:3" ht="15">
      <c r="A11" s="25" t="s">
        <v>144</v>
      </c>
      <c r="B11" s="9">
        <f>SUM(B12:B14)</f>
        <v>1287746.8999999999</v>
      </c>
      <c r="C11" s="10">
        <f>SUM(C12:C14)</f>
        <v>1228291.7700000003</v>
      </c>
    </row>
    <row r="12" spans="1:3" ht="14.25">
      <c r="A12" s="31" t="s">
        <v>145</v>
      </c>
      <c r="B12" s="11">
        <v>984160.21</v>
      </c>
      <c r="C12" s="12">
        <v>939107.63</v>
      </c>
    </row>
    <row r="13" spans="1:3" ht="14.25">
      <c r="A13" s="31" t="s">
        <v>146</v>
      </c>
      <c r="B13" s="11">
        <v>284254.56</v>
      </c>
      <c r="C13" s="12">
        <v>270331.28000000003</v>
      </c>
    </row>
    <row r="14" spans="1:3" ht="15" thickBot="1">
      <c r="A14" s="31" t="s">
        <v>147</v>
      </c>
      <c r="B14" s="11">
        <v>19332.13</v>
      </c>
      <c r="C14" s="12">
        <v>18852.86</v>
      </c>
    </row>
    <row r="15" spans="1:3" s="28" customFormat="1" ht="15">
      <c r="A15" s="25" t="s">
        <v>162</v>
      </c>
      <c r="B15" s="9">
        <f>B16</f>
        <v>26742.57</v>
      </c>
      <c r="C15" s="10">
        <f>C16</f>
        <v>20874.759999999998</v>
      </c>
    </row>
    <row r="16" spans="1:3" ht="15" thickBot="1">
      <c r="A16" s="32" t="s">
        <v>148</v>
      </c>
      <c r="B16" s="13">
        <v>26742.57</v>
      </c>
      <c r="C16" s="14">
        <v>20874.759999999998</v>
      </c>
    </row>
    <row r="17" spans="1:3" s="28" customFormat="1" ht="18" customHeight="1" thickBot="1">
      <c r="A17" s="33" t="s">
        <v>149</v>
      </c>
      <c r="B17" s="69">
        <f>B11+B15</f>
        <v>1314489.47</v>
      </c>
      <c r="C17" s="79">
        <f>C11+C15</f>
        <v>1249166.5300000003</v>
      </c>
    </row>
    <row r="18" spans="1:3" s="28" customFormat="1" ht="18" customHeight="1" thickBot="1">
      <c r="A18" s="78" t="s">
        <v>3</v>
      </c>
      <c r="B18" s="179">
        <f>B17-C17</f>
        <v>65322.939999999711</v>
      </c>
      <c r="C18" s="180"/>
    </row>
    <row r="19" spans="1:3" ht="18.75" thickBot="1">
      <c r="A19" s="68" t="s">
        <v>5</v>
      </c>
      <c r="B19" s="76"/>
      <c r="C19" s="77"/>
    </row>
    <row r="20" spans="1:3" s="28" customFormat="1" ht="60.75" thickBot="1">
      <c r="A20" s="70" t="s">
        <v>6</v>
      </c>
      <c r="B20" s="45"/>
      <c r="C20" s="117" t="s">
        <v>174</v>
      </c>
    </row>
    <row r="21" spans="1:3" ht="18.75" thickBot="1">
      <c r="A21" s="84" t="s">
        <v>7</v>
      </c>
      <c r="B21" s="16"/>
      <c r="C21" s="17"/>
    </row>
    <row r="22" spans="1:3">
      <c r="A22" s="137" t="s">
        <v>86</v>
      </c>
      <c r="B22" s="18"/>
      <c r="C22" s="19">
        <v>13136.73</v>
      </c>
    </row>
    <row r="23" spans="1:3" ht="25.5">
      <c r="A23" s="35" t="s">
        <v>85</v>
      </c>
      <c r="B23" s="20"/>
      <c r="C23" s="21">
        <v>18975.8</v>
      </c>
    </row>
    <row r="24" spans="1:3" ht="25.5">
      <c r="A24" s="36" t="s">
        <v>163</v>
      </c>
      <c r="B24" s="22"/>
      <c r="C24" s="3">
        <v>231249.57</v>
      </c>
    </row>
    <row r="25" spans="1:3" ht="26.25" thickBot="1">
      <c r="A25" s="95" t="s">
        <v>164</v>
      </c>
      <c r="B25" s="106"/>
      <c r="C25" s="96">
        <v>97958.01</v>
      </c>
    </row>
    <row r="26" spans="1:3" s="48" customFormat="1" ht="30">
      <c r="A26" s="100" t="s">
        <v>8</v>
      </c>
      <c r="B26" s="101"/>
      <c r="C26" s="102">
        <f>SUM(C27:C33)</f>
        <v>303280.86</v>
      </c>
    </row>
    <row r="27" spans="1:3">
      <c r="A27" s="36" t="s">
        <v>9</v>
      </c>
      <c r="B27" s="23"/>
      <c r="C27" s="3">
        <v>73205.87</v>
      </c>
    </row>
    <row r="28" spans="1:3">
      <c r="A28" s="36" t="s">
        <v>84</v>
      </c>
      <c r="B28" s="23"/>
      <c r="C28" s="3">
        <v>612.23</v>
      </c>
    </row>
    <row r="29" spans="1:3">
      <c r="A29" s="36" t="s">
        <v>10</v>
      </c>
      <c r="B29" s="23"/>
      <c r="C29" s="3">
        <v>1631.13</v>
      </c>
    </row>
    <row r="30" spans="1:3">
      <c r="A30" s="36" t="s">
        <v>12</v>
      </c>
      <c r="B30" s="23"/>
      <c r="C30" s="3">
        <v>8400</v>
      </c>
    </row>
    <row r="31" spans="1:3">
      <c r="A31" s="36" t="s">
        <v>13</v>
      </c>
      <c r="B31" s="23"/>
      <c r="C31" s="3">
        <v>2455</v>
      </c>
    </row>
    <row r="32" spans="1:3">
      <c r="A32" s="36" t="s">
        <v>14</v>
      </c>
      <c r="B32" s="23"/>
      <c r="C32" s="3">
        <v>3785.71</v>
      </c>
    </row>
    <row r="33" spans="1:3" ht="13.5" thickBot="1">
      <c r="A33" s="103" t="s">
        <v>15</v>
      </c>
      <c r="B33" s="104"/>
      <c r="C33" s="105">
        <v>213190.92</v>
      </c>
    </row>
    <row r="34" spans="1:3" s="48" customFormat="1" ht="28.5">
      <c r="A34" s="97" t="s">
        <v>18</v>
      </c>
      <c r="B34" s="98"/>
      <c r="C34" s="99">
        <v>53442.97</v>
      </c>
    </row>
    <row r="35" spans="1:3" s="48" customFormat="1" ht="15">
      <c r="A35" s="90" t="s">
        <v>32</v>
      </c>
      <c r="B35" s="91"/>
      <c r="C35" s="92">
        <v>155798.54</v>
      </c>
    </row>
    <row r="36" spans="1:3" s="48" customFormat="1" ht="15.75" thickBot="1">
      <c r="A36" s="93" t="s">
        <v>19</v>
      </c>
      <c r="B36" s="94"/>
      <c r="C36" s="92">
        <v>13589.759999999998</v>
      </c>
    </row>
    <row r="37" spans="1:3" s="61" customFormat="1" ht="32.25" thickBot="1">
      <c r="A37" s="37" t="s">
        <v>156</v>
      </c>
      <c r="B37" s="59"/>
      <c r="C37" s="60">
        <f>SUM(C22:C26)+C34+C35+C36</f>
        <v>887432.24</v>
      </c>
    </row>
    <row r="38" spans="1:3" ht="18.75" thickBot="1">
      <c r="A38" s="84" t="s">
        <v>154</v>
      </c>
      <c r="B38" s="16"/>
      <c r="C38" s="17"/>
    </row>
    <row r="39" spans="1:3" s="46" customFormat="1" ht="30.75" thickBot="1">
      <c r="A39" s="62" t="s">
        <v>21</v>
      </c>
      <c r="B39" s="63"/>
      <c r="C39" s="64">
        <f>SUM(C40:C51)</f>
        <v>370028.88000000006</v>
      </c>
    </row>
    <row r="40" spans="1:3">
      <c r="A40" s="1" t="s">
        <v>22</v>
      </c>
      <c r="B40" s="11"/>
      <c r="C40" s="15">
        <v>3076</v>
      </c>
    </row>
    <row r="41" spans="1:3">
      <c r="A41" s="2" t="s">
        <v>140</v>
      </c>
      <c r="B41" s="11"/>
      <c r="C41" s="15">
        <v>30889.35</v>
      </c>
    </row>
    <row r="42" spans="1:3">
      <c r="A42" s="2" t="s">
        <v>24</v>
      </c>
      <c r="B42" s="11"/>
      <c r="C42" s="15">
        <v>71063.64</v>
      </c>
    </row>
    <row r="43" spans="1:3">
      <c r="A43" s="2" t="s">
        <v>129</v>
      </c>
      <c r="B43" s="11"/>
      <c r="C43" s="15">
        <v>3321</v>
      </c>
    </row>
    <row r="44" spans="1:3">
      <c r="A44" s="2" t="s">
        <v>130</v>
      </c>
      <c r="B44" s="11"/>
      <c r="C44" s="15">
        <v>1161</v>
      </c>
    </row>
    <row r="45" spans="1:3">
      <c r="A45" s="2" t="s">
        <v>28</v>
      </c>
      <c r="B45" s="11"/>
      <c r="C45" s="15">
        <v>25384</v>
      </c>
    </row>
    <row r="46" spans="1:3">
      <c r="A46" s="1" t="s">
        <v>131</v>
      </c>
      <c r="B46" s="11"/>
      <c r="C46" s="15">
        <v>67377.75</v>
      </c>
    </row>
    <row r="47" spans="1:3">
      <c r="A47" s="2" t="s">
        <v>29</v>
      </c>
      <c r="B47" s="11"/>
      <c r="C47" s="15">
        <v>43526.879999999997</v>
      </c>
    </row>
    <row r="48" spans="1:3">
      <c r="A48" s="2" t="s">
        <v>31</v>
      </c>
      <c r="B48" s="11"/>
      <c r="C48" s="15">
        <v>42091.02</v>
      </c>
    </row>
    <row r="49" spans="1:6">
      <c r="A49" s="2" t="s">
        <v>19</v>
      </c>
      <c r="B49" s="11"/>
      <c r="C49" s="15">
        <v>12078.94</v>
      </c>
    </row>
    <row r="50" spans="1:6">
      <c r="A50" s="2" t="s">
        <v>32</v>
      </c>
      <c r="B50" s="11"/>
      <c r="C50" s="15">
        <v>51932.84</v>
      </c>
    </row>
    <row r="51" spans="1:6" ht="26.25" thickBot="1">
      <c r="A51" s="38" t="s">
        <v>33</v>
      </c>
      <c r="B51" s="11"/>
      <c r="C51" s="15">
        <v>18126.46</v>
      </c>
    </row>
    <row r="52" spans="1:6" s="46" customFormat="1" ht="30.75" thickBot="1">
      <c r="A52" s="62" t="s">
        <v>34</v>
      </c>
      <c r="B52" s="63"/>
      <c r="C52" s="64">
        <f>SUM(C53:C58)</f>
        <v>6940.3600000000006</v>
      </c>
    </row>
    <row r="53" spans="1:6">
      <c r="A53" s="2" t="s">
        <v>38</v>
      </c>
      <c r="B53" s="11"/>
      <c r="C53" s="15">
        <v>510</v>
      </c>
    </row>
    <row r="54" spans="1:6">
      <c r="A54" s="2" t="s">
        <v>45</v>
      </c>
      <c r="B54" s="11"/>
      <c r="C54" s="15">
        <v>2348.36</v>
      </c>
    </row>
    <row r="55" spans="1:6">
      <c r="A55" s="2" t="s">
        <v>110</v>
      </c>
      <c r="B55" s="11"/>
      <c r="C55" s="15">
        <v>2040</v>
      </c>
    </row>
    <row r="56" spans="1:6">
      <c r="A56" s="2" t="s">
        <v>60</v>
      </c>
      <c r="B56" s="11"/>
      <c r="C56" s="15">
        <v>1422</v>
      </c>
    </row>
    <row r="57" spans="1:6">
      <c r="A57" s="2" t="s">
        <v>116</v>
      </c>
      <c r="B57" s="11"/>
      <c r="C57" s="15">
        <v>373</v>
      </c>
    </row>
    <row r="58" spans="1:6" ht="13.5" thickBot="1">
      <c r="A58" s="2" t="s">
        <v>64</v>
      </c>
      <c r="B58" s="11"/>
      <c r="C58" s="15">
        <v>247</v>
      </c>
    </row>
    <row r="59" spans="1:6" s="46" customFormat="1" ht="30.75" thickBot="1">
      <c r="A59" s="62" t="s">
        <v>69</v>
      </c>
      <c r="B59" s="63"/>
      <c r="C59" s="64">
        <f>C60</f>
        <v>34320</v>
      </c>
    </row>
    <row r="60" spans="1:6" ht="13.5" thickBot="1">
      <c r="A60" s="5" t="s">
        <v>133</v>
      </c>
      <c r="B60" s="11"/>
      <c r="C60" s="15">
        <v>34320</v>
      </c>
    </row>
    <row r="61" spans="1:6" s="61" customFormat="1" ht="45.75" thickBot="1">
      <c r="A61" s="125" t="s">
        <v>155</v>
      </c>
      <c r="B61" s="59"/>
      <c r="C61" s="129">
        <f>C39+C52+C59</f>
        <v>411289.24000000005</v>
      </c>
    </row>
    <row r="62" spans="1:6" s="61" customFormat="1" ht="45.75" thickBot="1">
      <c r="A62" s="125" t="s">
        <v>152</v>
      </c>
      <c r="B62" s="72"/>
      <c r="C62" s="131">
        <f>C37+C61</f>
        <v>1298721.48</v>
      </c>
    </row>
    <row r="63" spans="1:6" s="61" customFormat="1" ht="75" customHeight="1" thickBot="1">
      <c r="A63" s="126" t="s">
        <v>165</v>
      </c>
      <c r="B63" s="59"/>
      <c r="C63" s="129">
        <f>B17-C62-(B14-C47)</f>
        <v>39962.739999999991</v>
      </c>
    </row>
    <row r="64" spans="1:6" s="61" customFormat="1" ht="75.75" customHeight="1" thickBot="1">
      <c r="A64" s="126" t="s">
        <v>166</v>
      </c>
      <c r="B64" s="59"/>
      <c r="C64" s="129">
        <f>C17-C62-(C14-C47)</f>
        <v>-24880.929999999724</v>
      </c>
      <c r="F64" s="85"/>
    </row>
    <row r="65" spans="1:4" s="61" customFormat="1" ht="78" customHeight="1" thickBot="1">
      <c r="A65" s="125" t="s">
        <v>159</v>
      </c>
      <c r="B65" s="59"/>
      <c r="C65" s="129">
        <v>-21739.760000000068</v>
      </c>
    </row>
    <row r="66" spans="1:4" s="61" customFormat="1" ht="48" thickBot="1">
      <c r="A66" s="124" t="s">
        <v>169</v>
      </c>
      <c r="B66" s="74"/>
      <c r="C66" s="75">
        <f>C64+C65</f>
        <v>-46620.689999999791</v>
      </c>
    </row>
    <row r="69" spans="1:4" s="26" customFormat="1" ht="29.25" customHeight="1">
      <c r="A69" s="151" t="s">
        <v>178</v>
      </c>
      <c r="B69" s="151"/>
      <c r="C69" s="152" t="s">
        <v>180</v>
      </c>
      <c r="D69" s="153"/>
    </row>
    <row r="70" spans="1:4" s="26" customFormat="1">
      <c r="A70" s="155"/>
      <c r="B70" s="156" t="s">
        <v>177</v>
      </c>
      <c r="C70" s="157"/>
      <c r="D70" s="153"/>
    </row>
    <row r="71" spans="1:4" s="26" customFormat="1">
      <c r="A71" s="155"/>
      <c r="B71" s="158"/>
      <c r="C71" s="157"/>
      <c r="D71" s="153"/>
    </row>
    <row r="72" spans="1:4" s="26" customFormat="1">
      <c r="A72" s="151" t="s">
        <v>179</v>
      </c>
      <c r="B72" s="151"/>
      <c r="C72" s="152" t="s">
        <v>181</v>
      </c>
      <c r="D72" s="153"/>
    </row>
    <row r="73" spans="1:4" s="26" customFormat="1">
      <c r="A73" s="155"/>
      <c r="B73" s="156" t="s">
        <v>177</v>
      </c>
      <c r="C73" s="157"/>
      <c r="D73" s="153"/>
    </row>
  </sheetData>
  <autoFilter ref="A20:C66"/>
  <mergeCells count="10">
    <mergeCell ref="A9:A10"/>
    <mergeCell ref="B9:B10"/>
    <mergeCell ref="C9:C10"/>
    <mergeCell ref="B18:C18"/>
    <mergeCell ref="A1:C1"/>
    <mergeCell ref="A2:C2"/>
    <mergeCell ref="A3:C3"/>
    <mergeCell ref="A4:C4"/>
    <mergeCell ref="A5:C5"/>
    <mergeCell ref="A8:C8"/>
  </mergeCells>
  <printOptions horizontalCentered="1"/>
  <pageMargins left="0" right="0" top="0.43307086614173229" bottom="0.19685039370078741" header="0" footer="0"/>
  <pageSetup paperSize="9" scale="85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opLeftCell="A49" zoomScale="90" zoomScaleNormal="90" workbookViewId="0">
      <selection activeCell="C67" sqref="C67"/>
    </sheetView>
  </sheetViews>
  <sheetFormatPr defaultRowHeight="12.75"/>
  <cols>
    <col min="1" max="1" width="59.7109375" style="28" customWidth="1" collapsed="1"/>
    <col min="2" max="2" width="28" style="28" customWidth="1" collapsed="1"/>
    <col min="3" max="3" width="34" style="28" customWidth="1"/>
    <col min="4" max="16384" width="9.140625" style="2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103</v>
      </c>
      <c r="B6" s="164"/>
      <c r="C6" s="164"/>
    </row>
    <row r="7" spans="1:3">
      <c r="A7" s="26"/>
    </row>
    <row r="8" spans="1:3" ht="13.5" thickBot="1">
      <c r="A8" s="29"/>
    </row>
    <row r="9" spans="1:3" s="8" customFormat="1" ht="18.75" thickBot="1">
      <c r="A9" s="165" t="s">
        <v>1</v>
      </c>
      <c r="B9" s="166"/>
      <c r="C9" s="167"/>
    </row>
    <row r="10" spans="1:3" ht="12.75" customHeight="1">
      <c r="A10" s="173" t="s">
        <v>2</v>
      </c>
      <c r="B10" s="175" t="s">
        <v>138</v>
      </c>
      <c r="C10" s="186" t="s">
        <v>139</v>
      </c>
    </row>
    <row r="11" spans="1:3" ht="13.5" customHeight="1" thickBot="1">
      <c r="A11" s="184"/>
      <c r="B11" s="185"/>
      <c r="C11" s="187"/>
    </row>
    <row r="12" spans="1:3" ht="15">
      <c r="A12" s="25" t="s">
        <v>144</v>
      </c>
      <c r="B12" s="9">
        <f>SUM(B13:B14)</f>
        <v>1114701.29</v>
      </c>
      <c r="C12" s="10">
        <f>SUM(C13:C14)</f>
        <v>1109878.04</v>
      </c>
    </row>
    <row r="13" spans="1:3" ht="14.25">
      <c r="A13" s="31" t="s">
        <v>145</v>
      </c>
      <c r="B13" s="11">
        <v>824074.8</v>
      </c>
      <c r="C13" s="12">
        <v>826338.31</v>
      </c>
    </row>
    <row r="14" spans="1:3" ht="15" thickBot="1">
      <c r="A14" s="31" t="s">
        <v>146</v>
      </c>
      <c r="B14" s="11">
        <v>290626.49</v>
      </c>
      <c r="C14" s="12">
        <v>283539.73</v>
      </c>
    </row>
    <row r="15" spans="1:3" ht="15">
      <c r="A15" s="25" t="s">
        <v>162</v>
      </c>
      <c r="B15" s="9">
        <f>B16</f>
        <v>20104.8</v>
      </c>
      <c r="C15" s="10">
        <f>C16</f>
        <v>15766.01</v>
      </c>
    </row>
    <row r="16" spans="1:3" ht="15" thickBot="1">
      <c r="A16" s="32" t="s">
        <v>148</v>
      </c>
      <c r="B16" s="13">
        <v>20104.8</v>
      </c>
      <c r="C16" s="14">
        <v>15766.01</v>
      </c>
    </row>
    <row r="17" spans="1:3" ht="18" customHeight="1" thickBot="1">
      <c r="A17" s="33" t="s">
        <v>149</v>
      </c>
      <c r="B17" s="69">
        <f>B12+B15</f>
        <v>1134806.0900000001</v>
      </c>
      <c r="C17" s="79">
        <f>C12+C15</f>
        <v>1125644.05</v>
      </c>
    </row>
    <row r="18" spans="1:3" ht="18" customHeight="1" thickBot="1">
      <c r="A18" s="78" t="s">
        <v>3</v>
      </c>
      <c r="B18" s="179">
        <f>B17-C17</f>
        <v>9162.0400000000373</v>
      </c>
      <c r="C18" s="180"/>
    </row>
    <row r="19" spans="1:3" s="8" customFormat="1" ht="18.75" thickBot="1">
      <c r="A19" s="68" t="s">
        <v>5</v>
      </c>
      <c r="B19" s="76"/>
      <c r="C19" s="77"/>
    </row>
    <row r="20" spans="1:3" ht="60.75" thickBot="1">
      <c r="A20" s="70" t="s">
        <v>6</v>
      </c>
      <c r="B20" s="45"/>
      <c r="C20" s="117" t="s">
        <v>174</v>
      </c>
    </row>
    <row r="21" spans="1:3" s="8" customFormat="1" ht="18.75" thickBot="1">
      <c r="A21" s="84" t="s">
        <v>7</v>
      </c>
      <c r="B21" s="16"/>
      <c r="C21" s="17"/>
    </row>
    <row r="22" spans="1:3">
      <c r="A22" s="137" t="s">
        <v>86</v>
      </c>
      <c r="B22" s="18"/>
      <c r="C22" s="19">
        <v>13727.04</v>
      </c>
    </row>
    <row r="23" spans="1:3" ht="25.5">
      <c r="A23" s="35" t="s">
        <v>85</v>
      </c>
      <c r="B23" s="20"/>
      <c r="C23" s="21">
        <v>64153.42</v>
      </c>
    </row>
    <row r="24" spans="1:3" ht="25.5">
      <c r="A24" s="36" t="s">
        <v>163</v>
      </c>
      <c r="B24" s="22"/>
      <c r="C24" s="3">
        <v>188812.60335018701</v>
      </c>
    </row>
    <row r="25" spans="1:3" ht="26.25" thickBot="1">
      <c r="A25" s="95" t="s">
        <v>164</v>
      </c>
      <c r="B25" s="106"/>
      <c r="C25" s="96">
        <v>79981.58</v>
      </c>
    </row>
    <row r="26" spans="1:3" s="48" customFormat="1" ht="30">
      <c r="A26" s="100" t="s">
        <v>8</v>
      </c>
      <c r="B26" s="101"/>
      <c r="C26" s="102">
        <f>SUM(C27:C33)</f>
        <v>295048.49000000005</v>
      </c>
    </row>
    <row r="27" spans="1:3">
      <c r="A27" s="36" t="s">
        <v>9</v>
      </c>
      <c r="B27" s="23"/>
      <c r="C27" s="3">
        <v>50863.92</v>
      </c>
    </row>
    <row r="28" spans="1:3">
      <c r="A28" s="36" t="s">
        <v>84</v>
      </c>
      <c r="B28" s="23"/>
      <c r="C28" s="3">
        <v>612.23</v>
      </c>
    </row>
    <row r="29" spans="1:3">
      <c r="A29" s="36" t="s">
        <v>12</v>
      </c>
      <c r="B29" s="23"/>
      <c r="C29" s="3">
        <v>8400</v>
      </c>
    </row>
    <row r="30" spans="1:3">
      <c r="A30" s="36" t="s">
        <v>13</v>
      </c>
      <c r="B30" s="23"/>
      <c r="C30" s="3">
        <v>2455</v>
      </c>
    </row>
    <row r="31" spans="1:3">
      <c r="A31" s="36" t="s">
        <v>15</v>
      </c>
      <c r="B31" s="23"/>
      <c r="C31" s="3">
        <v>218172.66999999998</v>
      </c>
    </row>
    <row r="32" spans="1:3">
      <c r="A32" s="36" t="s">
        <v>26</v>
      </c>
      <c r="B32" s="23"/>
      <c r="C32" s="3">
        <v>12249.83</v>
      </c>
    </row>
    <row r="33" spans="1:3" ht="13.5" thickBot="1">
      <c r="A33" s="103" t="s">
        <v>92</v>
      </c>
      <c r="B33" s="104"/>
      <c r="C33" s="105">
        <v>2294.84</v>
      </c>
    </row>
    <row r="34" spans="1:3" s="48" customFormat="1" ht="30">
      <c r="A34" s="100" t="s">
        <v>16</v>
      </c>
      <c r="B34" s="101"/>
      <c r="C34" s="102">
        <f>SUM(C35:C35)</f>
        <v>1000</v>
      </c>
    </row>
    <row r="35" spans="1:3" ht="13.5" thickBot="1">
      <c r="A35" s="103" t="s">
        <v>70</v>
      </c>
      <c r="B35" s="104"/>
      <c r="C35" s="105">
        <v>1000</v>
      </c>
    </row>
    <row r="36" spans="1:3" s="48" customFormat="1" ht="29.25">
      <c r="A36" s="107" t="s">
        <v>18</v>
      </c>
      <c r="B36" s="108"/>
      <c r="C36" s="99">
        <v>43635.570213245337</v>
      </c>
    </row>
    <row r="37" spans="1:3" s="48" customFormat="1" ht="15">
      <c r="A37" s="109" t="s">
        <v>32</v>
      </c>
      <c r="B37" s="110"/>
      <c r="C37" s="92">
        <v>127207.71</v>
      </c>
    </row>
    <row r="38" spans="1:3" s="48" customFormat="1" ht="15.75" thickBot="1">
      <c r="A38" s="109" t="s">
        <v>19</v>
      </c>
      <c r="B38" s="110"/>
      <c r="C38" s="92">
        <v>10989.52</v>
      </c>
    </row>
    <row r="39" spans="1:3" s="61" customFormat="1" ht="48" thickBot="1">
      <c r="A39" s="37" t="s">
        <v>151</v>
      </c>
      <c r="B39" s="59"/>
      <c r="C39" s="60">
        <f>SUM(C22:C26)+C34+C36+C37+C38</f>
        <v>824555.93356343242</v>
      </c>
    </row>
    <row r="40" spans="1:3" ht="18.75" thickBot="1">
      <c r="A40" s="84" t="s">
        <v>154</v>
      </c>
      <c r="B40" s="16"/>
      <c r="C40" s="17"/>
    </row>
    <row r="41" spans="1:3" s="46" customFormat="1" ht="30.75" thickBot="1">
      <c r="A41" s="62" t="s">
        <v>21</v>
      </c>
      <c r="B41" s="63"/>
      <c r="C41" s="64">
        <f t="shared" ref="C41" si="0">SUM(C42:C53)</f>
        <v>273045.12</v>
      </c>
    </row>
    <row r="42" spans="1:3">
      <c r="A42" s="1" t="s">
        <v>22</v>
      </c>
      <c r="B42" s="11"/>
      <c r="C42" s="15">
        <v>3076</v>
      </c>
    </row>
    <row r="43" spans="1:3">
      <c r="A43" s="2" t="s">
        <v>140</v>
      </c>
      <c r="B43" s="11"/>
      <c r="C43" s="15">
        <v>21483</v>
      </c>
    </row>
    <row r="44" spans="1:3" ht="25.5">
      <c r="A44" s="2" t="s">
        <v>23</v>
      </c>
      <c r="B44" s="11"/>
      <c r="C44" s="15">
        <v>93.39</v>
      </c>
    </row>
    <row r="45" spans="1:3">
      <c r="A45" s="2" t="s">
        <v>24</v>
      </c>
      <c r="B45" s="11"/>
      <c r="C45" s="15">
        <v>72690.570000000007</v>
      </c>
    </row>
    <row r="46" spans="1:3">
      <c r="A46" s="2" t="s">
        <v>129</v>
      </c>
      <c r="B46" s="11"/>
      <c r="C46" s="15">
        <v>1968</v>
      </c>
    </row>
    <row r="47" spans="1:3">
      <c r="A47" s="2" t="s">
        <v>130</v>
      </c>
      <c r="B47" s="11"/>
      <c r="C47" s="15">
        <v>1161</v>
      </c>
    </row>
    <row r="48" spans="1:3">
      <c r="A48" s="2" t="s">
        <v>28</v>
      </c>
      <c r="B48" s="11"/>
      <c r="C48" s="15">
        <v>26216</v>
      </c>
    </row>
    <row r="49" spans="1:3">
      <c r="A49" s="1" t="s">
        <v>131</v>
      </c>
      <c r="B49" s="11"/>
      <c r="C49" s="15">
        <v>34281.15</v>
      </c>
    </row>
    <row r="50" spans="1:3">
      <c r="A50" s="2" t="s">
        <v>31</v>
      </c>
      <c r="B50" s="11"/>
      <c r="C50" s="15">
        <v>45750.9</v>
      </c>
    </row>
    <row r="51" spans="1:3">
      <c r="A51" s="2" t="s">
        <v>19</v>
      </c>
      <c r="B51" s="11"/>
      <c r="C51" s="15">
        <v>9122.4599999999991</v>
      </c>
    </row>
    <row r="52" spans="1:3">
      <c r="A52" s="2" t="s">
        <v>32</v>
      </c>
      <c r="B52" s="11"/>
      <c r="C52" s="15">
        <v>42402.6</v>
      </c>
    </row>
    <row r="53" spans="1:3" ht="26.25" thickBot="1">
      <c r="A53" s="38" t="s">
        <v>33</v>
      </c>
      <c r="B53" s="11"/>
      <c r="C53" s="15">
        <v>14800.05</v>
      </c>
    </row>
    <row r="54" spans="1:3" s="46" customFormat="1" ht="30.75" thickBot="1">
      <c r="A54" s="62" t="s">
        <v>34</v>
      </c>
      <c r="B54" s="63"/>
      <c r="C54" s="64">
        <f>SUM(C55:C63)</f>
        <v>27838.75</v>
      </c>
    </row>
    <row r="55" spans="1:3">
      <c r="A55" s="2" t="s">
        <v>37</v>
      </c>
      <c r="B55" s="11"/>
      <c r="C55" s="15">
        <v>134</v>
      </c>
    </row>
    <row r="56" spans="1:3">
      <c r="A56" s="2" t="s">
        <v>38</v>
      </c>
      <c r="B56" s="11"/>
      <c r="C56" s="15">
        <v>1887</v>
      </c>
    </row>
    <row r="57" spans="1:3">
      <c r="A57" s="2" t="s">
        <v>45</v>
      </c>
      <c r="B57" s="11"/>
      <c r="C57" s="15">
        <v>16840.75</v>
      </c>
    </row>
    <row r="58" spans="1:3">
      <c r="A58" s="2" t="s">
        <v>46</v>
      </c>
      <c r="B58" s="11"/>
      <c r="C58" s="15">
        <v>285</v>
      </c>
    </row>
    <row r="59" spans="1:3">
      <c r="A59" s="2" t="s">
        <v>49</v>
      </c>
      <c r="B59" s="11"/>
      <c r="C59" s="15">
        <v>5226</v>
      </c>
    </row>
    <row r="60" spans="1:3">
      <c r="A60" s="2" t="s">
        <v>112</v>
      </c>
      <c r="B60" s="11"/>
      <c r="C60" s="15">
        <v>858</v>
      </c>
    </row>
    <row r="61" spans="1:3">
      <c r="A61" s="2" t="s">
        <v>60</v>
      </c>
      <c r="B61" s="11"/>
      <c r="C61" s="15">
        <v>711</v>
      </c>
    </row>
    <row r="62" spans="1:3">
      <c r="A62" s="2" t="s">
        <v>116</v>
      </c>
      <c r="B62" s="11"/>
      <c r="C62" s="15">
        <v>373</v>
      </c>
    </row>
    <row r="63" spans="1:3" ht="13.5" thickBot="1">
      <c r="A63" s="2" t="s">
        <v>68</v>
      </c>
      <c r="B63" s="11"/>
      <c r="C63" s="15">
        <v>1524</v>
      </c>
    </row>
    <row r="64" spans="1:3" s="61" customFormat="1" ht="45.75" thickBot="1">
      <c r="A64" s="125" t="s">
        <v>153</v>
      </c>
      <c r="B64" s="128"/>
      <c r="C64" s="129">
        <f>C41+C54</f>
        <v>300883.87</v>
      </c>
    </row>
    <row r="65" spans="1:4" s="61" customFormat="1" ht="36" customHeight="1" thickBot="1">
      <c r="A65" s="125" t="s">
        <v>152</v>
      </c>
      <c r="B65" s="130"/>
      <c r="C65" s="131">
        <f>C39+C64</f>
        <v>1125439.8035634323</v>
      </c>
    </row>
    <row r="66" spans="1:4" s="61" customFormat="1" ht="30.75" thickBot="1">
      <c r="A66" s="126" t="s">
        <v>170</v>
      </c>
      <c r="B66" s="128"/>
      <c r="C66" s="129">
        <f>B17-C65</f>
        <v>9366.2864365677815</v>
      </c>
    </row>
    <row r="67" spans="1:4" s="61" customFormat="1" ht="30.75" thickBot="1">
      <c r="A67" s="126" t="s">
        <v>171</v>
      </c>
      <c r="B67" s="128"/>
      <c r="C67" s="129">
        <f>C17-C65</f>
        <v>204.24643656774424</v>
      </c>
    </row>
    <row r="68" spans="1:4" s="61" customFormat="1" ht="75.75" thickBot="1">
      <c r="A68" s="125" t="s">
        <v>159</v>
      </c>
      <c r="B68" s="128"/>
      <c r="C68" s="129">
        <v>-64278.150000000023</v>
      </c>
    </row>
    <row r="69" spans="1:4" s="61" customFormat="1" ht="48" thickBot="1">
      <c r="A69" s="124" t="s">
        <v>169</v>
      </c>
      <c r="B69" s="74"/>
      <c r="C69" s="75">
        <f>C67+C68</f>
        <v>-64073.903563432279</v>
      </c>
    </row>
    <row r="72" spans="1:4" s="26" customFormat="1" ht="29.25" customHeight="1">
      <c r="A72" s="151" t="s">
        <v>178</v>
      </c>
      <c r="B72" s="151"/>
      <c r="C72" s="152" t="s">
        <v>180</v>
      </c>
      <c r="D72" s="153"/>
    </row>
    <row r="73" spans="1:4" s="26" customFormat="1">
      <c r="A73" s="155"/>
      <c r="B73" s="156" t="s">
        <v>177</v>
      </c>
      <c r="C73" s="157"/>
      <c r="D73" s="153"/>
    </row>
    <row r="74" spans="1:4" s="26" customFormat="1">
      <c r="A74" s="155"/>
      <c r="B74" s="158"/>
      <c r="C74" s="157"/>
      <c r="D74" s="153"/>
    </row>
    <row r="75" spans="1:4" s="26" customFormat="1">
      <c r="A75" s="151" t="s">
        <v>179</v>
      </c>
      <c r="B75" s="151"/>
      <c r="C75" s="152" t="s">
        <v>181</v>
      </c>
      <c r="D75" s="153"/>
    </row>
    <row r="76" spans="1:4" s="26" customFormat="1">
      <c r="A76" s="155"/>
      <c r="B76" s="156" t="s">
        <v>177</v>
      </c>
      <c r="C76" s="157"/>
      <c r="D76" s="153"/>
    </row>
  </sheetData>
  <autoFilter ref="A20:C69"/>
  <mergeCells count="11">
    <mergeCell ref="A10:A11"/>
    <mergeCell ref="B10:B11"/>
    <mergeCell ref="C10:C11"/>
    <mergeCell ref="B18:C18"/>
    <mergeCell ref="A1:C1"/>
    <mergeCell ref="A2:C2"/>
    <mergeCell ref="A3:C3"/>
    <mergeCell ref="A4:C4"/>
    <mergeCell ref="A5:C5"/>
    <mergeCell ref="A6:C6"/>
    <mergeCell ref="A9:C9"/>
  </mergeCells>
  <printOptions horizontalCentered="1"/>
  <pageMargins left="0" right="0" top="0.43307086614173229" bottom="0.19685039370078741" header="0" footer="0"/>
  <pageSetup paperSize="9" scale="85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opLeftCell="A38" zoomScale="90" zoomScaleNormal="90" workbookViewId="0">
      <selection activeCell="F91" sqref="F91"/>
    </sheetView>
  </sheetViews>
  <sheetFormatPr defaultRowHeight="12.75"/>
  <cols>
    <col min="1" max="1" width="60.28515625" style="28" customWidth="1" collapsed="1"/>
    <col min="2" max="2" width="28" style="28" customWidth="1" collapsed="1"/>
    <col min="3" max="3" width="34" style="28" customWidth="1"/>
    <col min="4" max="16384" width="9.140625" style="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157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>SUM(B13:B15)</f>
        <v>3190143.14</v>
      </c>
      <c r="C12" s="10">
        <f>SUM(C13:C15)</f>
        <v>2989562.5500000003</v>
      </c>
    </row>
    <row r="13" spans="1:3" ht="14.25">
      <c r="A13" s="31" t="s">
        <v>145</v>
      </c>
      <c r="B13" s="11">
        <v>2384144.1800000002</v>
      </c>
      <c r="C13" s="12">
        <v>2218065.91</v>
      </c>
    </row>
    <row r="14" spans="1:3" ht="14.25">
      <c r="A14" s="31" t="s">
        <v>146</v>
      </c>
      <c r="B14" s="11">
        <v>805998.96</v>
      </c>
      <c r="C14" s="12">
        <v>771473.21</v>
      </c>
    </row>
    <row r="15" spans="1:3" ht="15" thickBot="1">
      <c r="A15" s="31" t="s">
        <v>147</v>
      </c>
      <c r="B15" s="11"/>
      <c r="C15" s="12">
        <v>23.43</v>
      </c>
    </row>
    <row r="16" spans="1:3" ht="15">
      <c r="A16" s="25" t="s">
        <v>162</v>
      </c>
      <c r="B16" s="9">
        <f>B17</f>
        <v>37244.86</v>
      </c>
      <c r="C16" s="10">
        <f>C17</f>
        <v>26652.91</v>
      </c>
    </row>
    <row r="17" spans="1:3" ht="15" thickBot="1">
      <c r="A17" s="32" t="s">
        <v>148</v>
      </c>
      <c r="B17" s="13">
        <v>37244.86</v>
      </c>
      <c r="C17" s="14">
        <v>26652.91</v>
      </c>
    </row>
    <row r="18" spans="1:3" ht="17.25" customHeight="1" thickBot="1">
      <c r="A18" s="33" t="s">
        <v>149</v>
      </c>
      <c r="B18" s="69">
        <f>B12+B16</f>
        <v>3227388</v>
      </c>
      <c r="C18" s="79">
        <f>C12+C16</f>
        <v>3016215.4600000004</v>
      </c>
    </row>
    <row r="19" spans="1:3" ht="17.25" customHeight="1" thickBot="1">
      <c r="A19" s="78" t="s">
        <v>3</v>
      </c>
      <c r="B19" s="179">
        <f>B18-C18</f>
        <v>211172.53999999957</v>
      </c>
      <c r="C19" s="180"/>
    </row>
    <row r="20" spans="1:3" ht="18.75" thickBot="1">
      <c r="A20" s="68" t="s">
        <v>5</v>
      </c>
      <c r="B20" s="76"/>
      <c r="C20" s="77"/>
    </row>
    <row r="21" spans="1:3" s="28" customFormat="1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137" t="s">
        <v>86</v>
      </c>
      <c r="B23" s="18"/>
      <c r="C23" s="19">
        <v>56122.61</v>
      </c>
    </row>
    <row r="24" spans="1:3" ht="25.5">
      <c r="A24" s="35" t="s">
        <v>85</v>
      </c>
      <c r="B24" s="20"/>
      <c r="C24" s="21">
        <v>11225.56</v>
      </c>
    </row>
    <row r="25" spans="1:3" ht="25.5">
      <c r="A25" s="36" t="s">
        <v>163</v>
      </c>
      <c r="B25" s="22"/>
      <c r="C25" s="3">
        <v>546504.45845837833</v>
      </c>
    </row>
    <row r="26" spans="1:3" ht="26.25" thickBot="1">
      <c r="A26" s="95" t="s">
        <v>164</v>
      </c>
      <c r="B26" s="106"/>
      <c r="C26" s="96">
        <v>231500.92</v>
      </c>
    </row>
    <row r="27" spans="1:3" s="48" customFormat="1" ht="30">
      <c r="A27" s="100" t="s">
        <v>8</v>
      </c>
      <c r="B27" s="101"/>
      <c r="C27" s="102">
        <f>SUM(C28:C38)</f>
        <v>1022219.5299999999</v>
      </c>
    </row>
    <row r="28" spans="1:3">
      <c r="A28" s="36" t="s">
        <v>9</v>
      </c>
      <c r="B28" s="23"/>
      <c r="C28" s="3">
        <v>93939.579999999987</v>
      </c>
    </row>
    <row r="29" spans="1:3">
      <c r="A29" s="36" t="s">
        <v>10</v>
      </c>
      <c r="B29" s="23"/>
      <c r="C29" s="3">
        <v>6142.16</v>
      </c>
    </row>
    <row r="30" spans="1:3">
      <c r="A30" s="36" t="s">
        <v>12</v>
      </c>
      <c r="B30" s="23"/>
      <c r="C30" s="3">
        <v>21000</v>
      </c>
    </row>
    <row r="31" spans="1:3">
      <c r="A31" s="36" t="s">
        <v>13</v>
      </c>
      <c r="B31" s="23"/>
      <c r="C31" s="3">
        <v>6136</v>
      </c>
    </row>
    <row r="32" spans="1:3">
      <c r="A32" s="36" t="s">
        <v>137</v>
      </c>
      <c r="B32" s="23"/>
      <c r="C32" s="3">
        <v>45000</v>
      </c>
    </row>
    <row r="33" spans="1:3">
      <c r="A33" s="36" t="s">
        <v>15</v>
      </c>
      <c r="B33" s="23"/>
      <c r="C33" s="3">
        <v>604195.85999999987</v>
      </c>
    </row>
    <row r="34" spans="1:3">
      <c r="A34" s="36" t="s">
        <v>26</v>
      </c>
      <c r="B34" s="23"/>
      <c r="C34" s="3">
        <v>4044.79</v>
      </c>
    </row>
    <row r="35" spans="1:3">
      <c r="A35" s="36" t="s">
        <v>90</v>
      </c>
      <c r="B35" s="23"/>
      <c r="C35" s="3">
        <v>90000</v>
      </c>
    </row>
    <row r="36" spans="1:3">
      <c r="A36" s="36" t="s">
        <v>91</v>
      </c>
      <c r="B36" s="23"/>
      <c r="C36" s="3">
        <v>30000</v>
      </c>
    </row>
    <row r="37" spans="1:3">
      <c r="A37" s="36" t="s">
        <v>94</v>
      </c>
      <c r="B37" s="23"/>
      <c r="C37" s="3">
        <v>2094.5</v>
      </c>
    </row>
    <row r="38" spans="1:3" ht="13.5" thickBot="1">
      <c r="A38" s="103" t="s">
        <v>95</v>
      </c>
      <c r="B38" s="104"/>
      <c r="C38" s="105">
        <v>119666.64</v>
      </c>
    </row>
    <row r="39" spans="1:3" s="48" customFormat="1" ht="30">
      <c r="A39" s="100" t="s">
        <v>16</v>
      </c>
      <c r="B39" s="101"/>
      <c r="C39" s="102">
        <f>SUM(C40:C40)</f>
        <v>400</v>
      </c>
    </row>
    <row r="40" spans="1:3" ht="13.5" thickBot="1">
      <c r="A40" s="103" t="s">
        <v>100</v>
      </c>
      <c r="B40" s="104"/>
      <c r="C40" s="105">
        <v>400</v>
      </c>
    </row>
    <row r="41" spans="1:3" s="48" customFormat="1" ht="29.25">
      <c r="A41" s="107" t="s">
        <v>18</v>
      </c>
      <c r="B41" s="108"/>
      <c r="C41" s="99">
        <v>126300.00988166858</v>
      </c>
    </row>
    <row r="42" spans="1:3" s="48" customFormat="1" ht="15">
      <c r="A42" s="109" t="s">
        <v>32</v>
      </c>
      <c r="B42" s="110"/>
      <c r="C42" s="92">
        <v>368193.53</v>
      </c>
    </row>
    <row r="43" spans="1:3" s="48" customFormat="1" ht="15.75" thickBot="1">
      <c r="A43" s="109" t="s">
        <v>19</v>
      </c>
      <c r="B43" s="110"/>
      <c r="C43" s="92">
        <v>32411.690000000002</v>
      </c>
    </row>
    <row r="44" spans="1:3" s="61" customFormat="1" ht="48" thickBot="1">
      <c r="A44" s="37" t="s">
        <v>151</v>
      </c>
      <c r="B44" s="59"/>
      <c r="C44" s="60">
        <f>SUM(C23:C27)+C39+C41+C42+C43</f>
        <v>2394878.308340047</v>
      </c>
    </row>
    <row r="45" spans="1:3" ht="18.75" thickBot="1">
      <c r="A45" s="84" t="s">
        <v>154</v>
      </c>
      <c r="B45" s="16"/>
      <c r="C45" s="17"/>
    </row>
    <row r="46" spans="1:3" s="46" customFormat="1" ht="30.75" thickBot="1">
      <c r="A46" s="62" t="s">
        <v>21</v>
      </c>
      <c r="B46" s="63"/>
      <c r="C46" s="64">
        <f>SUM(C47:C57)</f>
        <v>907720.27</v>
      </c>
    </row>
    <row r="47" spans="1:3">
      <c r="A47" s="2" t="s">
        <v>140</v>
      </c>
      <c r="B47" s="11"/>
      <c r="C47" s="15">
        <v>45292.5</v>
      </c>
    </row>
    <row r="48" spans="1:3">
      <c r="A48" s="2" t="s">
        <v>24</v>
      </c>
      <c r="B48" s="11"/>
      <c r="C48" s="15">
        <v>201398.55</v>
      </c>
    </row>
    <row r="49" spans="1:3">
      <c r="A49" s="2" t="s">
        <v>129</v>
      </c>
      <c r="B49" s="11"/>
      <c r="C49" s="15">
        <v>11070</v>
      </c>
    </row>
    <row r="50" spans="1:3">
      <c r="A50" s="2" t="s">
        <v>130</v>
      </c>
      <c r="B50" s="11"/>
      <c r="C50" s="15">
        <v>774</v>
      </c>
    </row>
    <row r="51" spans="1:3">
      <c r="A51" s="2" t="s">
        <v>91</v>
      </c>
      <c r="B51" s="11"/>
      <c r="C51" s="15">
        <v>10000</v>
      </c>
    </row>
    <row r="52" spans="1:3">
      <c r="A52" s="2" t="s">
        <v>28</v>
      </c>
      <c r="B52" s="11"/>
      <c r="C52" s="15">
        <v>243532.24</v>
      </c>
    </row>
    <row r="53" spans="1:3">
      <c r="A53" s="1" t="s">
        <v>131</v>
      </c>
      <c r="B53" s="11"/>
      <c r="C53" s="15">
        <v>83288.94</v>
      </c>
    </row>
    <row r="54" spans="1:3">
      <c r="A54" s="2" t="s">
        <v>31</v>
      </c>
      <c r="B54" s="11"/>
      <c r="C54" s="15">
        <v>129200.01</v>
      </c>
    </row>
    <row r="55" spans="1:3">
      <c r="A55" s="2" t="s">
        <v>19</v>
      </c>
      <c r="B55" s="11"/>
      <c r="C55" s="15">
        <v>17595.16</v>
      </c>
    </row>
    <row r="56" spans="1:3">
      <c r="A56" s="2" t="s">
        <v>32</v>
      </c>
      <c r="B56" s="11"/>
      <c r="C56" s="15">
        <v>122731.2</v>
      </c>
    </row>
    <row r="57" spans="1:3" ht="26.25" thickBot="1">
      <c r="A57" s="38" t="s">
        <v>33</v>
      </c>
      <c r="B57" s="11"/>
      <c r="C57" s="15">
        <v>42837.67</v>
      </c>
    </row>
    <row r="58" spans="1:3" s="46" customFormat="1" ht="30.75" thickBot="1">
      <c r="A58" s="62" t="s">
        <v>34</v>
      </c>
      <c r="B58" s="63"/>
      <c r="C58" s="64">
        <f>SUM(C59:C83)</f>
        <v>305957.81999999995</v>
      </c>
    </row>
    <row r="59" spans="1:3">
      <c r="A59" s="2" t="s">
        <v>106</v>
      </c>
      <c r="B59" s="11"/>
      <c r="C59" s="15">
        <v>4144</v>
      </c>
    </row>
    <row r="60" spans="1:3">
      <c r="A60" s="2" t="s">
        <v>35</v>
      </c>
      <c r="B60" s="11"/>
      <c r="C60" s="15">
        <v>337</v>
      </c>
    </row>
    <row r="61" spans="1:3">
      <c r="A61" s="2" t="s">
        <v>36</v>
      </c>
      <c r="B61" s="11"/>
      <c r="C61" s="15">
        <v>785</v>
      </c>
    </row>
    <row r="62" spans="1:3">
      <c r="A62" s="2" t="s">
        <v>38</v>
      </c>
      <c r="B62" s="11"/>
      <c r="C62" s="15">
        <v>9639</v>
      </c>
    </row>
    <row r="63" spans="1:3">
      <c r="A63" s="2" t="s">
        <v>43</v>
      </c>
      <c r="B63" s="11"/>
      <c r="C63" s="15">
        <v>459</v>
      </c>
    </row>
    <row r="64" spans="1:3">
      <c r="A64" s="2" t="s">
        <v>45</v>
      </c>
      <c r="B64" s="11"/>
      <c r="C64" s="15">
        <v>2308.8000000000002</v>
      </c>
    </row>
    <row r="65" spans="1:3">
      <c r="A65" s="2" t="s">
        <v>49</v>
      </c>
      <c r="B65" s="11"/>
      <c r="C65" s="15">
        <v>155038</v>
      </c>
    </row>
    <row r="66" spans="1:3">
      <c r="A66" s="2" t="s">
        <v>51</v>
      </c>
      <c r="B66" s="11"/>
      <c r="C66" s="15">
        <v>12864</v>
      </c>
    </row>
    <row r="67" spans="1:3">
      <c r="A67" s="2" t="s">
        <v>52</v>
      </c>
      <c r="B67" s="11"/>
      <c r="C67" s="15">
        <v>1820</v>
      </c>
    </row>
    <row r="68" spans="1:3">
      <c r="A68" s="2" t="s">
        <v>53</v>
      </c>
      <c r="B68" s="11"/>
      <c r="C68" s="15">
        <v>3948</v>
      </c>
    </row>
    <row r="69" spans="1:3">
      <c r="A69" s="2" t="s">
        <v>112</v>
      </c>
      <c r="B69" s="11"/>
      <c r="C69" s="15">
        <v>4290</v>
      </c>
    </row>
    <row r="70" spans="1:3">
      <c r="A70" s="2" t="s">
        <v>54</v>
      </c>
      <c r="B70" s="11"/>
      <c r="C70" s="15">
        <v>7994</v>
      </c>
    </row>
    <row r="71" spans="1:3">
      <c r="A71" s="2" t="s">
        <v>55</v>
      </c>
      <c r="B71" s="11"/>
      <c r="C71" s="15">
        <v>2163</v>
      </c>
    </row>
    <row r="72" spans="1:3">
      <c r="A72" s="2" t="s">
        <v>113</v>
      </c>
      <c r="B72" s="11"/>
      <c r="C72" s="15">
        <v>16135.02</v>
      </c>
    </row>
    <row r="73" spans="1:3">
      <c r="A73" s="2" t="s">
        <v>58</v>
      </c>
      <c r="B73" s="11"/>
      <c r="C73" s="15">
        <v>3374</v>
      </c>
    </row>
    <row r="74" spans="1:3">
      <c r="A74" s="2" t="s">
        <v>60</v>
      </c>
      <c r="B74" s="11"/>
      <c r="C74" s="15">
        <v>2844</v>
      </c>
    </row>
    <row r="75" spans="1:3">
      <c r="A75" s="2" t="s">
        <v>61</v>
      </c>
      <c r="B75" s="11"/>
      <c r="C75" s="15">
        <v>2064</v>
      </c>
    </row>
    <row r="76" spans="1:3">
      <c r="A76" s="2" t="s">
        <v>115</v>
      </c>
      <c r="B76" s="11"/>
      <c r="C76" s="15">
        <v>609</v>
      </c>
    </row>
    <row r="77" spans="1:3">
      <c r="A77" s="2" t="s">
        <v>116</v>
      </c>
      <c r="B77" s="11"/>
      <c r="C77" s="15">
        <v>1538</v>
      </c>
    </row>
    <row r="78" spans="1:3">
      <c r="A78" s="2" t="s">
        <v>121</v>
      </c>
      <c r="B78" s="11"/>
      <c r="C78" s="15">
        <v>206</v>
      </c>
    </row>
    <row r="79" spans="1:3">
      <c r="A79" s="2" t="s">
        <v>123</v>
      </c>
      <c r="B79" s="11"/>
      <c r="C79" s="15">
        <v>44874</v>
      </c>
    </row>
    <row r="80" spans="1:3">
      <c r="A80" s="2" t="s">
        <v>64</v>
      </c>
      <c r="B80" s="11"/>
      <c r="C80" s="15">
        <v>6781</v>
      </c>
    </row>
    <row r="81" spans="1:4">
      <c r="A81" s="2" t="s">
        <v>65</v>
      </c>
      <c r="B81" s="11"/>
      <c r="C81" s="15">
        <v>986</v>
      </c>
    </row>
    <row r="82" spans="1:4" ht="25.5">
      <c r="A82" s="2" t="s">
        <v>67</v>
      </c>
      <c r="B82" s="11"/>
      <c r="C82" s="15">
        <v>945</v>
      </c>
    </row>
    <row r="83" spans="1:4" ht="13.5" thickBot="1">
      <c r="A83" s="2" t="s">
        <v>68</v>
      </c>
      <c r="B83" s="11"/>
      <c r="C83" s="15">
        <v>19812</v>
      </c>
    </row>
    <row r="84" spans="1:4" s="46" customFormat="1" ht="30.75" thickBot="1">
      <c r="A84" s="62" t="s">
        <v>69</v>
      </c>
      <c r="B84" s="63"/>
      <c r="C84" s="64">
        <f>SUM(C85:C85)</f>
        <v>26949.16</v>
      </c>
    </row>
    <row r="85" spans="1:4" ht="13.5" thickBot="1">
      <c r="A85" s="7" t="s">
        <v>127</v>
      </c>
      <c r="B85" s="24"/>
      <c r="C85" s="15">
        <v>26949.16</v>
      </c>
    </row>
    <row r="86" spans="1:4" s="61" customFormat="1" ht="45.75" thickBot="1">
      <c r="A86" s="125" t="s">
        <v>155</v>
      </c>
      <c r="B86" s="59"/>
      <c r="C86" s="129">
        <f>C84+C58+C46</f>
        <v>1240627.25</v>
      </c>
    </row>
    <row r="87" spans="1:4" s="61" customFormat="1" ht="30" customHeight="1" thickBot="1">
      <c r="A87" s="125" t="s">
        <v>152</v>
      </c>
      <c r="B87" s="72"/>
      <c r="C87" s="131">
        <f>C86+C44</f>
        <v>3635505.558340047</v>
      </c>
    </row>
    <row r="88" spans="1:4" s="61" customFormat="1" ht="30.75" thickBot="1">
      <c r="A88" s="126" t="s">
        <v>167</v>
      </c>
      <c r="B88" s="59"/>
      <c r="C88" s="129">
        <f>B18-C87</f>
        <v>-408117.55834004702</v>
      </c>
    </row>
    <row r="89" spans="1:4" s="61" customFormat="1" ht="30.75" thickBot="1">
      <c r="A89" s="126" t="s">
        <v>168</v>
      </c>
      <c r="B89" s="59"/>
      <c r="C89" s="129">
        <f>C18-C87</f>
        <v>-619290.09834004659</v>
      </c>
    </row>
    <row r="90" spans="1:4" s="61" customFormat="1" ht="60" customHeight="1" thickBot="1">
      <c r="A90" s="125" t="s">
        <v>159</v>
      </c>
      <c r="B90" s="59"/>
      <c r="C90" s="129">
        <v>-67825.83</v>
      </c>
    </row>
    <row r="91" spans="1:4" s="61" customFormat="1" ht="45.75" thickBot="1">
      <c r="A91" s="125" t="s">
        <v>169</v>
      </c>
      <c r="B91" s="59"/>
      <c r="C91" s="129">
        <f>C89+C90</f>
        <v>-687115.92834004655</v>
      </c>
    </row>
    <row r="94" spans="1:4" s="26" customFormat="1" ht="29.25" customHeight="1">
      <c r="A94" s="151" t="s">
        <v>178</v>
      </c>
      <c r="B94" s="151"/>
      <c r="C94" s="152" t="s">
        <v>180</v>
      </c>
      <c r="D94" s="153"/>
    </row>
    <row r="95" spans="1:4" s="26" customFormat="1">
      <c r="A95" s="155"/>
      <c r="B95" s="156" t="s">
        <v>177</v>
      </c>
      <c r="C95" s="157"/>
      <c r="D95" s="153"/>
    </row>
    <row r="96" spans="1:4" s="26" customFormat="1">
      <c r="A96" s="155"/>
      <c r="B96" s="158"/>
      <c r="C96" s="157"/>
      <c r="D96" s="153"/>
    </row>
    <row r="97" spans="1:4" s="26" customFormat="1">
      <c r="A97" s="151" t="s">
        <v>179</v>
      </c>
      <c r="B97" s="151"/>
      <c r="C97" s="152" t="s">
        <v>181</v>
      </c>
      <c r="D97" s="153"/>
    </row>
    <row r="98" spans="1:4" s="26" customFormat="1">
      <c r="A98" s="155"/>
      <c r="B98" s="156" t="s">
        <v>177</v>
      </c>
      <c r="C98" s="157"/>
      <c r="D98" s="153"/>
    </row>
  </sheetData>
  <mergeCells count="11">
    <mergeCell ref="A10:A11"/>
    <mergeCell ref="B10:B11"/>
    <mergeCell ref="C10:C11"/>
    <mergeCell ref="B19:C19"/>
    <mergeCell ref="A1:C1"/>
    <mergeCell ref="A2:C2"/>
    <mergeCell ref="A3:C3"/>
    <mergeCell ref="A4:C4"/>
    <mergeCell ref="A5:C5"/>
    <mergeCell ref="A6:C6"/>
    <mergeCell ref="A9:C9"/>
  </mergeCells>
  <pageMargins left="0" right="0" top="0.43307086614173229" bottom="0.19685039370078741" header="0" footer="0"/>
  <pageSetup paperSize="9" scale="85" fitToHeight="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opLeftCell="A36" zoomScale="90" zoomScaleNormal="90" workbookViewId="0">
      <selection activeCell="C68" sqref="C68"/>
    </sheetView>
  </sheetViews>
  <sheetFormatPr defaultRowHeight="12.75"/>
  <cols>
    <col min="1" max="1" width="55" style="28" customWidth="1" collapsed="1"/>
    <col min="2" max="2" width="28" style="28" customWidth="1" collapsed="1"/>
    <col min="3" max="3" width="34" style="28" customWidth="1"/>
    <col min="4" max="16384" width="9.140625" style="8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160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>SUM(B13:B15)</f>
        <v>1010816.6299999999</v>
      </c>
      <c r="C12" s="10">
        <f>SUM(C13:C15)</f>
        <v>1002592.28</v>
      </c>
    </row>
    <row r="13" spans="1:3" ht="14.25">
      <c r="A13" s="31" t="s">
        <v>145</v>
      </c>
      <c r="B13" s="11">
        <v>744069.82</v>
      </c>
      <c r="C13" s="12">
        <v>742789.4</v>
      </c>
    </row>
    <row r="14" spans="1:3" ht="14.25">
      <c r="A14" s="31" t="s">
        <v>146</v>
      </c>
      <c r="B14" s="11">
        <v>252068.96</v>
      </c>
      <c r="C14" s="12">
        <v>245418.84</v>
      </c>
    </row>
    <row r="15" spans="1:3" ht="15" thickBot="1">
      <c r="A15" s="31" t="s">
        <v>147</v>
      </c>
      <c r="B15" s="11">
        <v>14677.85</v>
      </c>
      <c r="C15" s="12">
        <v>14384.04</v>
      </c>
    </row>
    <row r="16" spans="1:3" ht="15">
      <c r="A16" s="25" t="s">
        <v>162</v>
      </c>
      <c r="B16" s="9">
        <f>B17</f>
        <v>21674.799999999999</v>
      </c>
      <c r="C16" s="10">
        <f>C17</f>
        <v>17043.95</v>
      </c>
    </row>
    <row r="17" spans="1:3" ht="15" thickBot="1">
      <c r="A17" s="32" t="s">
        <v>148</v>
      </c>
      <c r="B17" s="13">
        <v>21674.799999999999</v>
      </c>
      <c r="C17" s="14">
        <v>17043.95</v>
      </c>
    </row>
    <row r="18" spans="1:3" ht="16.5" thickBot="1">
      <c r="A18" s="33" t="s">
        <v>149</v>
      </c>
      <c r="B18" s="69">
        <f>B12+B16</f>
        <v>1032491.4299999999</v>
      </c>
      <c r="C18" s="79">
        <f>C12+C16</f>
        <v>1019636.23</v>
      </c>
    </row>
    <row r="19" spans="1:3" ht="16.5" thickBot="1">
      <c r="A19" s="78" t="s">
        <v>3</v>
      </c>
      <c r="B19" s="179">
        <f>B18-C18</f>
        <v>12855.199999999953</v>
      </c>
      <c r="C19" s="180"/>
    </row>
    <row r="20" spans="1:3" ht="29.25" customHeight="1" thickBot="1">
      <c r="A20" s="165" t="s">
        <v>5</v>
      </c>
      <c r="B20" s="188"/>
      <c r="C20" s="189"/>
    </row>
    <row r="21" spans="1:3" s="28" customFormat="1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 ht="25.5">
      <c r="A23" s="137" t="s">
        <v>86</v>
      </c>
      <c r="B23" s="18"/>
      <c r="C23" s="19">
        <v>24737.25</v>
      </c>
    </row>
    <row r="24" spans="1:3" ht="25.5">
      <c r="A24" s="35" t="s">
        <v>85</v>
      </c>
      <c r="B24" s="20"/>
      <c r="C24" s="21">
        <v>29617.06</v>
      </c>
    </row>
    <row r="25" spans="1:3" ht="25.5">
      <c r="A25" s="36" t="s">
        <v>163</v>
      </c>
      <c r="B25" s="22"/>
      <c r="C25" s="3">
        <v>172437.47924606616</v>
      </c>
    </row>
    <row r="26" spans="1:3" ht="26.25" thickBot="1">
      <c r="A26" s="95" t="s">
        <v>164</v>
      </c>
      <c r="B26" s="106"/>
      <c r="C26" s="96">
        <v>73045.03</v>
      </c>
    </row>
    <row r="27" spans="1:3" s="48" customFormat="1" ht="30">
      <c r="A27" s="100" t="s">
        <v>8</v>
      </c>
      <c r="B27" s="101"/>
      <c r="C27" s="102">
        <f>SUM(C28:C33)</f>
        <v>250530.22</v>
      </c>
    </row>
    <row r="28" spans="1:3">
      <c r="A28" s="36" t="s">
        <v>9</v>
      </c>
      <c r="B28" s="23"/>
      <c r="C28" s="3">
        <v>56943.5</v>
      </c>
    </row>
    <row r="29" spans="1:3">
      <c r="A29" s="36" t="s">
        <v>84</v>
      </c>
      <c r="B29" s="23"/>
      <c r="C29" s="3">
        <v>612.23</v>
      </c>
    </row>
    <row r="30" spans="1:3">
      <c r="A30" s="36" t="s">
        <v>10</v>
      </c>
      <c r="B30" s="23"/>
      <c r="C30" s="3">
        <v>1618.5700000000002</v>
      </c>
    </row>
    <row r="31" spans="1:3">
      <c r="A31" s="36" t="s">
        <v>13</v>
      </c>
      <c r="B31" s="23"/>
      <c r="C31" s="3">
        <v>3682</v>
      </c>
    </row>
    <row r="32" spans="1:3">
      <c r="A32" s="36" t="s">
        <v>14</v>
      </c>
      <c r="B32" s="23"/>
      <c r="C32" s="3">
        <v>1892.86</v>
      </c>
    </row>
    <row r="33" spans="1:3" ht="13.5" thickBot="1">
      <c r="A33" s="103" t="s">
        <v>15</v>
      </c>
      <c r="B33" s="104"/>
      <c r="C33" s="105">
        <v>185781.06</v>
      </c>
    </row>
    <row r="34" spans="1:3" s="48" customFormat="1" ht="29.25">
      <c r="A34" s="107" t="s">
        <v>18</v>
      </c>
      <c r="B34" s="108"/>
      <c r="C34" s="99">
        <v>39851.194250425033</v>
      </c>
    </row>
    <row r="35" spans="1:3" s="48" customFormat="1" ht="29.25">
      <c r="A35" s="109" t="s">
        <v>32</v>
      </c>
      <c r="B35" s="110"/>
      <c r="C35" s="92">
        <v>116175.38</v>
      </c>
    </row>
    <row r="36" spans="1:3" s="48" customFormat="1" ht="15.75" thickBot="1">
      <c r="A36" s="109" t="s">
        <v>19</v>
      </c>
      <c r="B36" s="110"/>
      <c r="C36" s="92">
        <v>11981.109999999999</v>
      </c>
    </row>
    <row r="37" spans="1:3" s="61" customFormat="1" ht="48" thickBot="1">
      <c r="A37" s="37" t="s">
        <v>20</v>
      </c>
      <c r="B37" s="59"/>
      <c r="C37" s="60">
        <f>SUM(C23:C27)+C34+C35+C36</f>
        <v>718374.72349649109</v>
      </c>
    </row>
    <row r="38" spans="1:3" ht="18.75" thickBot="1">
      <c r="A38" s="84" t="s">
        <v>154</v>
      </c>
      <c r="B38" s="16"/>
      <c r="C38" s="17"/>
    </row>
    <row r="39" spans="1:3" s="46" customFormat="1" ht="30.75" thickBot="1">
      <c r="A39" s="62" t="s">
        <v>21</v>
      </c>
      <c r="B39" s="63"/>
      <c r="C39" s="64">
        <f>SUM(C40:C52)</f>
        <v>267559.96000000002</v>
      </c>
    </row>
    <row r="40" spans="1:3">
      <c r="A40" s="2" t="s">
        <v>140</v>
      </c>
      <c r="B40" s="11"/>
      <c r="C40" s="15">
        <v>24501.9</v>
      </c>
    </row>
    <row r="41" spans="1:3">
      <c r="A41" s="2" t="s">
        <v>24</v>
      </c>
      <c r="B41" s="11"/>
      <c r="C41" s="15">
        <v>61927.02</v>
      </c>
    </row>
    <row r="42" spans="1:3">
      <c r="A42" s="2" t="s">
        <v>26</v>
      </c>
      <c r="B42" s="11"/>
      <c r="C42" s="15">
        <v>2483.3000000000002</v>
      </c>
    </row>
    <row r="43" spans="1:3">
      <c r="A43" s="2" t="s">
        <v>129</v>
      </c>
      <c r="B43" s="11"/>
      <c r="C43" s="15">
        <v>1230</v>
      </c>
    </row>
    <row r="44" spans="1:3">
      <c r="A44" s="2" t="s">
        <v>130</v>
      </c>
      <c r="B44" s="11"/>
      <c r="C44" s="15">
        <v>2391</v>
      </c>
    </row>
    <row r="45" spans="1:3">
      <c r="A45" s="2" t="s">
        <v>27</v>
      </c>
      <c r="B45" s="11"/>
      <c r="C45" s="15">
        <v>398.3</v>
      </c>
    </row>
    <row r="46" spans="1:3">
      <c r="A46" s="2" t="s">
        <v>28</v>
      </c>
      <c r="B46" s="11"/>
      <c r="C46" s="15">
        <v>50926.080000000002</v>
      </c>
    </row>
    <row r="47" spans="1:3">
      <c r="A47" s="1" t="s">
        <v>131</v>
      </c>
      <c r="B47" s="11"/>
      <c r="C47" s="15">
        <v>28735.38</v>
      </c>
    </row>
    <row r="48" spans="1:3">
      <c r="A48" s="2" t="s">
        <v>30</v>
      </c>
      <c r="B48" s="11"/>
      <c r="C48" s="15">
        <v>8400</v>
      </c>
    </row>
    <row r="49" spans="1:3">
      <c r="A49" s="2" t="s">
        <v>31</v>
      </c>
      <c r="B49" s="11"/>
      <c r="C49" s="15">
        <v>24460.89</v>
      </c>
    </row>
    <row r="50" spans="1:3">
      <c r="A50" s="2" t="s">
        <v>19</v>
      </c>
      <c r="B50" s="11"/>
      <c r="C50" s="15">
        <v>9864.5</v>
      </c>
    </row>
    <row r="51" spans="1:3">
      <c r="A51" s="2" t="s">
        <v>32</v>
      </c>
      <c r="B51" s="11"/>
      <c r="C51" s="15">
        <v>38725.1</v>
      </c>
    </row>
    <row r="52" spans="1:3" ht="26.25" thickBot="1">
      <c r="A52" s="38" t="s">
        <v>33</v>
      </c>
      <c r="B52" s="11"/>
      <c r="C52" s="15">
        <v>13516.49</v>
      </c>
    </row>
    <row r="53" spans="1:3" s="46" customFormat="1" ht="30.75" thickBot="1">
      <c r="A53" s="62" t="s">
        <v>34</v>
      </c>
      <c r="B53" s="63"/>
      <c r="C53" s="64">
        <f>SUM(C54:C65)</f>
        <v>60630</v>
      </c>
    </row>
    <row r="54" spans="1:3" ht="25.5">
      <c r="A54" s="2" t="s">
        <v>105</v>
      </c>
      <c r="B54" s="11"/>
      <c r="C54" s="15">
        <v>2065</v>
      </c>
    </row>
    <row r="55" spans="1:3">
      <c r="A55" s="2" t="s">
        <v>36</v>
      </c>
      <c r="B55" s="11"/>
      <c r="C55" s="15">
        <v>314</v>
      </c>
    </row>
    <row r="56" spans="1:3">
      <c r="A56" s="2" t="s">
        <v>38</v>
      </c>
      <c r="B56" s="11"/>
      <c r="C56" s="15">
        <v>51</v>
      </c>
    </row>
    <row r="57" spans="1:3">
      <c r="A57" s="2" t="s">
        <v>45</v>
      </c>
      <c r="B57" s="11"/>
      <c r="C57" s="15">
        <v>1008</v>
      </c>
    </row>
    <row r="58" spans="1:3">
      <c r="A58" s="2" t="s">
        <v>46</v>
      </c>
      <c r="B58" s="11"/>
      <c r="C58" s="15">
        <v>1140</v>
      </c>
    </row>
    <row r="59" spans="1:3">
      <c r="A59" s="2" t="s">
        <v>49</v>
      </c>
      <c r="B59" s="11"/>
      <c r="C59" s="15">
        <v>46163</v>
      </c>
    </row>
    <row r="60" spans="1:3">
      <c r="A60" s="2" t="s">
        <v>50</v>
      </c>
      <c r="B60" s="11"/>
      <c r="C60" s="15">
        <v>420</v>
      </c>
    </row>
    <row r="61" spans="1:3">
      <c r="A61" s="2" t="s">
        <v>51</v>
      </c>
      <c r="B61" s="11"/>
      <c r="C61" s="15">
        <v>1608</v>
      </c>
    </row>
    <row r="62" spans="1:3">
      <c r="A62" s="2" t="s">
        <v>54</v>
      </c>
      <c r="B62" s="11"/>
      <c r="C62" s="15">
        <v>2284</v>
      </c>
    </row>
    <row r="63" spans="1:3">
      <c r="A63" s="2" t="s">
        <v>55</v>
      </c>
      <c r="B63" s="11"/>
      <c r="C63" s="15">
        <v>721</v>
      </c>
    </row>
    <row r="64" spans="1:3">
      <c r="A64" s="2" t="s">
        <v>58</v>
      </c>
      <c r="B64" s="11"/>
      <c r="C64" s="15">
        <v>3374</v>
      </c>
    </row>
    <row r="65" spans="1:4" ht="13.5" thickBot="1">
      <c r="A65" s="2" t="s">
        <v>64</v>
      </c>
      <c r="B65" s="11"/>
      <c r="C65" s="15">
        <v>1482</v>
      </c>
    </row>
    <row r="66" spans="1:4" ht="30.75" thickBot="1">
      <c r="A66" s="125" t="s">
        <v>104</v>
      </c>
      <c r="B66" s="132"/>
      <c r="C66" s="129">
        <f>C53+C39</f>
        <v>328189.96000000002</v>
      </c>
    </row>
    <row r="67" spans="1:4" ht="30.75" thickBot="1">
      <c r="A67" s="125" t="s">
        <v>71</v>
      </c>
      <c r="B67" s="133"/>
      <c r="C67" s="131">
        <f>C66+C37</f>
        <v>1046564.6834964911</v>
      </c>
    </row>
    <row r="68" spans="1:4" ht="75.75" thickBot="1">
      <c r="A68" s="126" t="s">
        <v>165</v>
      </c>
      <c r="B68" s="132"/>
      <c r="C68" s="129">
        <f>B18-C67-B15</f>
        <v>-28751.103496491116</v>
      </c>
    </row>
    <row r="69" spans="1:4" ht="77.25" customHeight="1" thickBot="1">
      <c r="A69" s="126" t="s">
        <v>166</v>
      </c>
      <c r="B69" s="132"/>
      <c r="C69" s="129">
        <f>C18-C15-C67</f>
        <v>-41312.493496491108</v>
      </c>
    </row>
    <row r="70" spans="1:4" ht="52.5" customHeight="1" thickBot="1">
      <c r="A70" s="124" t="s">
        <v>172</v>
      </c>
      <c r="B70" s="74"/>
      <c r="C70" s="75">
        <f>C69</f>
        <v>-41312.493496491108</v>
      </c>
    </row>
    <row r="73" spans="1:4" s="26" customFormat="1" ht="29.25" customHeight="1">
      <c r="A73" s="151" t="s">
        <v>178</v>
      </c>
      <c r="B73" s="151"/>
      <c r="C73" s="152" t="s">
        <v>180</v>
      </c>
      <c r="D73" s="153"/>
    </row>
    <row r="74" spans="1:4" s="26" customFormat="1">
      <c r="A74" s="155"/>
      <c r="B74" s="156" t="s">
        <v>177</v>
      </c>
      <c r="C74" s="157"/>
      <c r="D74" s="153"/>
    </row>
    <row r="75" spans="1:4" s="26" customFormat="1">
      <c r="A75" s="155"/>
      <c r="B75" s="158"/>
      <c r="C75" s="157"/>
      <c r="D75" s="153"/>
    </row>
    <row r="76" spans="1:4" s="26" customFormat="1">
      <c r="A76" s="151" t="s">
        <v>179</v>
      </c>
      <c r="B76" s="151"/>
      <c r="C76" s="152" t="s">
        <v>181</v>
      </c>
      <c r="D76" s="153"/>
    </row>
    <row r="77" spans="1:4" s="26" customFormat="1">
      <c r="A77" s="155"/>
      <c r="B77" s="156" t="s">
        <v>177</v>
      </c>
      <c r="C77" s="157"/>
      <c r="D77" s="153"/>
    </row>
  </sheetData>
  <autoFilter ref="A21:C70"/>
  <mergeCells count="12">
    <mergeCell ref="A6:C6"/>
    <mergeCell ref="A9:C9"/>
    <mergeCell ref="A1:C1"/>
    <mergeCell ref="A2:C2"/>
    <mergeCell ref="A3:C3"/>
    <mergeCell ref="A4:C4"/>
    <mergeCell ref="A5:C5"/>
    <mergeCell ref="A20:C20"/>
    <mergeCell ref="A10:A11"/>
    <mergeCell ref="B10:B11"/>
    <mergeCell ref="C10:C11"/>
    <mergeCell ref="B19:C19"/>
  </mergeCells>
  <printOptions horizontalCentered="1"/>
  <pageMargins left="0" right="0" top="0.43307086614173229" bottom="0.19685039370078741" header="0" footer="0"/>
  <pageSetup paperSize="9" scale="88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opLeftCell="A45" zoomScale="90" zoomScaleNormal="90" workbookViewId="0">
      <selection activeCell="C74" sqref="C74"/>
    </sheetView>
  </sheetViews>
  <sheetFormatPr defaultRowHeight="12.75"/>
  <cols>
    <col min="1" max="1" width="62.7109375" style="28" customWidth="1" collapsed="1"/>
    <col min="2" max="2" width="28" style="28" customWidth="1" collapsed="1"/>
    <col min="3" max="3" width="34" style="28" customWidth="1"/>
    <col min="7" max="8" width="10.42578125" bestFit="1" customWidth="1"/>
    <col min="10" max="10" width="10.42578125" bestFit="1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164"/>
      <c r="B4" s="164"/>
      <c r="C4" s="164"/>
    </row>
    <row r="5" spans="1:3" ht="15.75">
      <c r="A5" s="164" t="s">
        <v>143</v>
      </c>
      <c r="B5" s="164"/>
      <c r="C5" s="164"/>
    </row>
    <row r="6" spans="1:3" ht="15.75">
      <c r="A6" s="164" t="s">
        <v>73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 ht="12.75" customHeight="1">
      <c r="A10" s="173" t="s">
        <v>2</v>
      </c>
      <c r="B10" s="175" t="s">
        <v>138</v>
      </c>
      <c r="C10" s="186" t="s">
        <v>139</v>
      </c>
    </row>
    <row r="11" spans="1:3" ht="13.5" customHeight="1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1534164.6300000001</v>
      </c>
      <c r="C12" s="10">
        <f t="shared" si="0"/>
        <v>1500992.3599999999</v>
      </c>
    </row>
    <row r="13" spans="1:3" ht="14.25">
      <c r="A13" s="31" t="s">
        <v>145</v>
      </c>
      <c r="B13" s="11">
        <v>1135359.24</v>
      </c>
      <c r="C13" s="12">
        <v>1108431.4099999999</v>
      </c>
    </row>
    <row r="14" spans="1:3" ht="14.25">
      <c r="A14" s="31" t="s">
        <v>146</v>
      </c>
      <c r="B14" s="11">
        <v>377267.88</v>
      </c>
      <c r="C14" s="12">
        <v>370977.03</v>
      </c>
    </row>
    <row r="15" spans="1:3" ht="15" thickBot="1">
      <c r="A15" s="31" t="s">
        <v>147</v>
      </c>
      <c r="B15" s="13">
        <v>21537.51</v>
      </c>
      <c r="C15" s="14">
        <v>21583.919999999998</v>
      </c>
    </row>
    <row r="16" spans="1:3" ht="15">
      <c r="A16" s="25" t="s">
        <v>162</v>
      </c>
      <c r="B16" s="87">
        <f t="shared" ref="B16:C16" si="1">B17</f>
        <v>29891.55</v>
      </c>
      <c r="C16" s="86">
        <f t="shared" si="1"/>
        <v>23332.9</v>
      </c>
    </row>
    <row r="17" spans="1:3" ht="15" thickBot="1">
      <c r="A17" s="32" t="s">
        <v>148</v>
      </c>
      <c r="B17" s="13">
        <v>29891.55</v>
      </c>
      <c r="C17" s="14">
        <v>23332.9</v>
      </c>
    </row>
    <row r="18" spans="1:3" ht="19.5" customHeight="1" thickBot="1">
      <c r="A18" s="33" t="s">
        <v>149</v>
      </c>
      <c r="B18" s="69">
        <f t="shared" ref="B18:C18" si="2">B12+B16</f>
        <v>1564056.1800000002</v>
      </c>
      <c r="C18" s="79">
        <f t="shared" si="2"/>
        <v>1524325.2599999998</v>
      </c>
    </row>
    <row r="19" spans="1:3" ht="19.5" customHeight="1" thickBot="1">
      <c r="A19" s="33" t="s">
        <v>3</v>
      </c>
      <c r="B19" s="179">
        <f t="shared" ref="B19" si="3">B18-C18</f>
        <v>39730.920000000391</v>
      </c>
      <c r="C19" s="180"/>
    </row>
    <row r="20" spans="1:3" ht="18.75" thickBot="1">
      <c r="A20" s="68" t="s">
        <v>5</v>
      </c>
      <c r="B20" s="76"/>
      <c r="C20" s="77"/>
    </row>
    <row r="21" spans="1:3" s="4" customFormat="1" ht="60.75" thickBot="1">
      <c r="A21" s="70" t="s">
        <v>6</v>
      </c>
      <c r="B21" s="45"/>
      <c r="C21" s="117" t="s">
        <v>174</v>
      </c>
    </row>
    <row r="22" spans="1:3" ht="18.75" thickBot="1">
      <c r="A22" s="138" t="s">
        <v>7</v>
      </c>
      <c r="B22" s="16"/>
      <c r="C22" s="17"/>
    </row>
    <row r="23" spans="1:3">
      <c r="A23" s="137" t="s">
        <v>86</v>
      </c>
      <c r="B23" s="18"/>
      <c r="C23" s="19">
        <v>89831.4</v>
      </c>
    </row>
    <row r="24" spans="1:3" ht="25.5">
      <c r="A24" s="35" t="s">
        <v>85</v>
      </c>
      <c r="B24" s="20"/>
      <c r="C24" s="21">
        <v>9398.98</v>
      </c>
    </row>
    <row r="25" spans="1:3" ht="25.5">
      <c r="A25" s="36" t="s">
        <v>163</v>
      </c>
      <c r="B25" s="22"/>
      <c r="C25" s="3">
        <v>258513.4045923076</v>
      </c>
    </row>
    <row r="26" spans="1:3" ht="25.5">
      <c r="A26" s="36" t="s">
        <v>164</v>
      </c>
      <c r="B26" s="22"/>
      <c r="C26" s="3">
        <v>109507.05</v>
      </c>
    </row>
    <row r="27" spans="1:3" ht="30">
      <c r="A27" s="82" t="s">
        <v>8</v>
      </c>
      <c r="B27" s="83"/>
      <c r="C27" s="47">
        <f>SUM(C28:C33)</f>
        <v>383072.39</v>
      </c>
    </row>
    <row r="28" spans="1:3">
      <c r="A28" s="36" t="s">
        <v>9</v>
      </c>
      <c r="B28" s="23"/>
      <c r="C28" s="3">
        <v>78945.539999999994</v>
      </c>
    </row>
    <row r="29" spans="1:3">
      <c r="A29" s="36" t="s">
        <v>84</v>
      </c>
      <c r="B29" s="23"/>
      <c r="C29" s="3">
        <v>612.23</v>
      </c>
    </row>
    <row r="30" spans="1:3">
      <c r="A30" s="36" t="s">
        <v>10</v>
      </c>
      <c r="B30" s="23"/>
      <c r="C30" s="3">
        <v>2426.5700000000002</v>
      </c>
    </row>
    <row r="31" spans="1:3">
      <c r="A31" s="36" t="s">
        <v>12</v>
      </c>
      <c r="B31" s="23"/>
      <c r="C31" s="3">
        <v>12600</v>
      </c>
    </row>
    <row r="32" spans="1:3">
      <c r="A32" s="36" t="s">
        <v>13</v>
      </c>
      <c r="B32" s="23"/>
      <c r="C32" s="3">
        <v>2455</v>
      </c>
    </row>
    <row r="33" spans="1:3">
      <c r="A33" s="36" t="s">
        <v>15</v>
      </c>
      <c r="B33" s="23"/>
      <c r="C33" s="3">
        <v>286033.05000000005</v>
      </c>
    </row>
    <row r="34" spans="1:3" ht="30">
      <c r="A34" s="53" t="s">
        <v>18</v>
      </c>
      <c r="B34" s="55"/>
      <c r="C34" s="47">
        <v>59743.786256848769</v>
      </c>
    </row>
    <row r="35" spans="1:3" ht="15">
      <c r="A35" s="53" t="s">
        <v>32</v>
      </c>
      <c r="B35" s="55"/>
      <c r="C35" s="47">
        <v>174166.85</v>
      </c>
    </row>
    <row r="36" spans="1:3" ht="15.75" thickBot="1">
      <c r="A36" s="54" t="s">
        <v>19</v>
      </c>
      <c r="B36" s="56"/>
      <c r="C36" s="47">
        <v>16499.36</v>
      </c>
    </row>
    <row r="37" spans="1:3" ht="32.25" thickBot="1">
      <c r="A37" s="37" t="s">
        <v>156</v>
      </c>
      <c r="B37" s="59"/>
      <c r="C37" s="60">
        <f>C24+C23+C25+C26+C27+C34+C35+C36</f>
        <v>1100733.2208491564</v>
      </c>
    </row>
    <row r="38" spans="1:3" ht="18.75" thickBot="1">
      <c r="A38" s="84" t="s">
        <v>154</v>
      </c>
      <c r="B38" s="16"/>
      <c r="C38" s="17"/>
    </row>
    <row r="39" spans="1:3" ht="30.75" thickBot="1">
      <c r="A39" s="62" t="s">
        <v>21</v>
      </c>
      <c r="B39" s="63"/>
      <c r="C39" s="64">
        <f>SUM(C40:C50)</f>
        <v>421823.7099999999</v>
      </c>
    </row>
    <row r="40" spans="1:3">
      <c r="A40" s="2" t="s">
        <v>140</v>
      </c>
      <c r="B40" s="11"/>
      <c r="C40" s="15">
        <v>34054.6</v>
      </c>
    </row>
    <row r="41" spans="1:3">
      <c r="A41" s="2" t="s">
        <v>24</v>
      </c>
      <c r="B41" s="11"/>
      <c r="C41" s="15">
        <v>95344.35</v>
      </c>
    </row>
    <row r="42" spans="1:3">
      <c r="A42" s="2" t="s">
        <v>129</v>
      </c>
      <c r="B42" s="11"/>
      <c r="C42" s="15">
        <v>3690</v>
      </c>
    </row>
    <row r="43" spans="1:3">
      <c r="A43" s="2" t="s">
        <v>130</v>
      </c>
      <c r="B43" s="11"/>
      <c r="C43" s="15">
        <v>387</v>
      </c>
    </row>
    <row r="44" spans="1:3">
      <c r="A44" s="2" t="s">
        <v>28</v>
      </c>
      <c r="B44" s="11"/>
      <c r="C44" s="15">
        <v>79574.399999999994</v>
      </c>
    </row>
    <row r="45" spans="1:3">
      <c r="A45" s="1" t="s">
        <v>131</v>
      </c>
      <c r="B45" s="11"/>
      <c r="C45" s="15">
        <v>31816.71</v>
      </c>
    </row>
    <row r="46" spans="1:3">
      <c r="A46" s="2" t="s">
        <v>29</v>
      </c>
      <c r="B46" s="11"/>
      <c r="C46" s="15">
        <v>54639.05</v>
      </c>
    </row>
    <row r="47" spans="1:3">
      <c r="A47" s="2" t="s">
        <v>31</v>
      </c>
      <c r="B47" s="11"/>
      <c r="C47" s="15">
        <v>30345.599999999999</v>
      </c>
    </row>
    <row r="48" spans="1:3">
      <c r="A48" s="2" t="s">
        <v>19</v>
      </c>
      <c r="B48" s="11"/>
      <c r="C48" s="15">
        <v>13652.86</v>
      </c>
    </row>
    <row r="49" spans="1:3">
      <c r="A49" s="2" t="s">
        <v>32</v>
      </c>
      <c r="B49" s="11"/>
      <c r="C49" s="15">
        <v>58055.6</v>
      </c>
    </row>
    <row r="50" spans="1:3" ht="26.25" thickBot="1">
      <c r="A50" s="38" t="s">
        <v>33</v>
      </c>
      <c r="B50" s="11"/>
      <c r="C50" s="15">
        <v>20263.54</v>
      </c>
    </row>
    <row r="51" spans="1:3" ht="30.75" thickBot="1">
      <c r="A51" s="62" t="s">
        <v>34</v>
      </c>
      <c r="B51" s="63"/>
      <c r="C51" s="64">
        <f>SUM(C52:C70)</f>
        <v>140289.79999999999</v>
      </c>
    </row>
    <row r="52" spans="1:3">
      <c r="A52" s="2" t="s">
        <v>105</v>
      </c>
      <c r="B52" s="11"/>
      <c r="C52" s="15">
        <v>6608</v>
      </c>
    </row>
    <row r="53" spans="1:3">
      <c r="A53" s="2" t="s">
        <v>36</v>
      </c>
      <c r="B53" s="11"/>
      <c r="C53" s="15">
        <v>785</v>
      </c>
    </row>
    <row r="54" spans="1:3">
      <c r="A54" s="2" t="s">
        <v>38</v>
      </c>
      <c r="B54" s="11"/>
      <c r="C54" s="15">
        <v>6375</v>
      </c>
    </row>
    <row r="55" spans="1:3">
      <c r="A55" s="2" t="s">
        <v>41</v>
      </c>
      <c r="B55" s="11"/>
      <c r="C55" s="15">
        <v>416</v>
      </c>
    </row>
    <row r="56" spans="1:3">
      <c r="A56" s="2" t="s">
        <v>43</v>
      </c>
      <c r="B56" s="11"/>
      <c r="C56" s="15">
        <v>306</v>
      </c>
    </row>
    <row r="57" spans="1:3">
      <c r="A57" s="2" t="s">
        <v>45</v>
      </c>
      <c r="B57" s="11"/>
      <c r="C57" s="15">
        <v>2530.8000000000002</v>
      </c>
    </row>
    <row r="58" spans="1:3">
      <c r="A58" s="2" t="s">
        <v>46</v>
      </c>
      <c r="B58" s="11"/>
      <c r="C58" s="15">
        <v>1140</v>
      </c>
    </row>
    <row r="59" spans="1:3">
      <c r="A59" s="2" t="s">
        <v>47</v>
      </c>
      <c r="B59" s="11"/>
      <c r="C59" s="15">
        <v>14742</v>
      </c>
    </row>
    <row r="60" spans="1:3">
      <c r="A60" s="2" t="s">
        <v>49</v>
      </c>
      <c r="B60" s="11"/>
      <c r="C60" s="15">
        <v>76648</v>
      </c>
    </row>
    <row r="61" spans="1:3">
      <c r="A61" s="2" t="s">
        <v>50</v>
      </c>
      <c r="B61" s="11"/>
      <c r="C61" s="15">
        <v>3780</v>
      </c>
    </row>
    <row r="62" spans="1:3">
      <c r="A62" s="2" t="s">
        <v>51</v>
      </c>
      <c r="B62" s="11"/>
      <c r="C62" s="15">
        <v>1340</v>
      </c>
    </row>
    <row r="63" spans="1:3">
      <c r="A63" s="2" t="s">
        <v>52</v>
      </c>
      <c r="B63" s="11"/>
      <c r="C63" s="15">
        <v>910</v>
      </c>
    </row>
    <row r="64" spans="1:3">
      <c r="A64" s="2" t="s">
        <v>53</v>
      </c>
      <c r="B64" s="11"/>
      <c r="C64" s="15">
        <v>1316</v>
      </c>
    </row>
    <row r="65" spans="1:10">
      <c r="A65" s="2" t="s">
        <v>55</v>
      </c>
      <c r="B65" s="11"/>
      <c r="C65" s="15">
        <v>2884</v>
      </c>
    </row>
    <row r="66" spans="1:10">
      <c r="A66" s="2" t="s">
        <v>114</v>
      </c>
      <c r="B66" s="11"/>
      <c r="C66" s="15">
        <v>2430</v>
      </c>
    </row>
    <row r="67" spans="1:10">
      <c r="A67" s="2" t="s">
        <v>57</v>
      </c>
      <c r="B67" s="11"/>
      <c r="C67" s="15">
        <v>6420</v>
      </c>
    </row>
    <row r="68" spans="1:10">
      <c r="A68" s="2" t="s">
        <v>117</v>
      </c>
      <c r="B68" s="11"/>
      <c r="C68" s="15">
        <v>5185</v>
      </c>
    </row>
    <row r="69" spans="1:10">
      <c r="A69" s="2" t="s">
        <v>64</v>
      </c>
      <c r="B69" s="11"/>
      <c r="C69" s="15">
        <v>4995</v>
      </c>
    </row>
    <row r="70" spans="1:10" ht="13.5" thickBot="1">
      <c r="A70" s="2" t="s">
        <v>65</v>
      </c>
      <c r="B70" s="11"/>
      <c r="C70" s="15">
        <v>1479</v>
      </c>
    </row>
    <row r="71" spans="1:10" ht="45.75" thickBot="1">
      <c r="A71" s="125" t="s">
        <v>153</v>
      </c>
      <c r="B71" s="128"/>
      <c r="C71" s="129">
        <f>C51+C39</f>
        <v>562113.50999999989</v>
      </c>
    </row>
    <row r="72" spans="1:10" ht="30.75" thickBot="1">
      <c r="A72" s="125" t="s">
        <v>152</v>
      </c>
      <c r="B72" s="130"/>
      <c r="C72" s="131">
        <f>C71+C37</f>
        <v>1662846.7308491562</v>
      </c>
      <c r="G72" s="115"/>
      <c r="H72" s="115"/>
      <c r="J72" s="115"/>
    </row>
    <row r="73" spans="1:10" ht="58.5" customHeight="1" thickBot="1">
      <c r="A73" s="126" t="s">
        <v>165</v>
      </c>
      <c r="B73" s="128"/>
      <c r="C73" s="129">
        <f>B18-C72-(B15-C46)</f>
        <v>-65689.01084915598</v>
      </c>
    </row>
    <row r="74" spans="1:10" ht="45" customHeight="1" thickBot="1">
      <c r="A74" s="124" t="s">
        <v>166</v>
      </c>
      <c r="B74" s="145"/>
      <c r="C74" s="116">
        <f>C18-C72-(C15-C46)</f>
        <v>-105466.34084915638</v>
      </c>
    </row>
    <row r="75" spans="1:10">
      <c r="A75" s="67"/>
      <c r="B75" s="67"/>
      <c r="C75" s="67"/>
    </row>
    <row r="76" spans="1:10">
      <c r="A76" s="67"/>
      <c r="B76" s="67"/>
      <c r="C76" s="67"/>
    </row>
    <row r="77" spans="1:10" s="26" customFormat="1" ht="29.25" customHeight="1">
      <c r="A77" s="151" t="s">
        <v>178</v>
      </c>
      <c r="B77" s="151"/>
      <c r="C77" s="152" t="s">
        <v>180</v>
      </c>
      <c r="D77" s="153"/>
    </row>
    <row r="78" spans="1:10" s="26" customFormat="1">
      <c r="A78" s="155"/>
      <c r="B78" s="156" t="s">
        <v>177</v>
      </c>
      <c r="C78" s="157"/>
      <c r="D78" s="153"/>
    </row>
    <row r="79" spans="1:10" s="26" customFormat="1">
      <c r="A79" s="155"/>
      <c r="B79" s="158"/>
      <c r="C79" s="157"/>
      <c r="D79" s="153"/>
    </row>
    <row r="80" spans="1:10" s="26" customFormat="1">
      <c r="A80" s="151" t="s">
        <v>179</v>
      </c>
      <c r="B80" s="151"/>
      <c r="C80" s="152" t="s">
        <v>181</v>
      </c>
      <c r="D80" s="153"/>
    </row>
    <row r="81" spans="1:4" s="26" customFormat="1">
      <c r="A81" s="155"/>
      <c r="B81" s="156" t="s">
        <v>177</v>
      </c>
      <c r="C81" s="157"/>
      <c r="D81" s="153"/>
    </row>
  </sheetData>
  <autoFilter ref="A21:C73"/>
  <mergeCells count="11">
    <mergeCell ref="B19:C19"/>
    <mergeCell ref="A1:C1"/>
    <mergeCell ref="A2:C2"/>
    <mergeCell ref="A3:C3"/>
    <mergeCell ref="A4:C4"/>
    <mergeCell ref="A5:C5"/>
    <mergeCell ref="A6:C6"/>
    <mergeCell ref="A9:C9"/>
    <mergeCell ref="A10:A11"/>
    <mergeCell ref="B10:B11"/>
    <mergeCell ref="C10:C11"/>
  </mergeCells>
  <pageMargins left="0" right="0" top="0.43307086614173229" bottom="0.19685039370078741" header="0" footer="0"/>
  <pageSetup paperSize="9" scale="83" fitToHeight="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opLeftCell="A50" zoomScale="90" zoomScaleNormal="90" workbookViewId="0">
      <selection activeCell="C66" sqref="C66"/>
    </sheetView>
  </sheetViews>
  <sheetFormatPr defaultRowHeight="12.75"/>
  <cols>
    <col min="1" max="1" width="65" style="28" customWidth="1" collapsed="1"/>
    <col min="2" max="2" width="28" style="28" customWidth="1" collapsed="1"/>
    <col min="3" max="3" width="34" style="28" customWidth="1"/>
  </cols>
  <sheetData>
    <row r="1" spans="1:3" ht="15.75">
      <c r="A1" s="164" t="s">
        <v>141</v>
      </c>
      <c r="B1" s="164"/>
      <c r="C1" s="164"/>
    </row>
    <row r="2" spans="1:3" ht="15.75">
      <c r="A2" s="164" t="s">
        <v>0</v>
      </c>
      <c r="B2" s="164"/>
      <c r="C2" s="164"/>
    </row>
    <row r="3" spans="1:3" ht="15.75">
      <c r="A3" s="164" t="s">
        <v>142</v>
      </c>
      <c r="B3" s="164"/>
      <c r="C3" s="164"/>
    </row>
    <row r="4" spans="1:3" ht="15.75">
      <c r="A4" s="71"/>
    </row>
    <row r="5" spans="1:3" ht="15.75">
      <c r="A5" s="164" t="s">
        <v>143</v>
      </c>
      <c r="B5" s="164"/>
      <c r="C5" s="164"/>
    </row>
    <row r="6" spans="1:3" ht="15.75">
      <c r="A6" s="164" t="s">
        <v>74</v>
      </c>
      <c r="B6" s="164"/>
      <c r="C6" s="164"/>
    </row>
    <row r="7" spans="1:3">
      <c r="A7" s="26"/>
    </row>
    <row r="8" spans="1:3" ht="13.5" thickBot="1">
      <c r="A8" s="29"/>
    </row>
    <row r="9" spans="1:3" ht="15.75" customHeight="1" thickBot="1">
      <c r="A9" s="170" t="s">
        <v>1</v>
      </c>
      <c r="B9" s="171"/>
      <c r="C9" s="172"/>
    </row>
    <row r="10" spans="1:3">
      <c r="A10" s="173" t="s">
        <v>2</v>
      </c>
      <c r="B10" s="175" t="s">
        <v>138</v>
      </c>
      <c r="C10" s="186" t="s">
        <v>139</v>
      </c>
    </row>
    <row r="11" spans="1:3" ht="13.5" thickBot="1">
      <c r="A11" s="184"/>
      <c r="B11" s="185"/>
      <c r="C11" s="187"/>
    </row>
    <row r="12" spans="1:3" ht="15">
      <c r="A12" s="25" t="s">
        <v>144</v>
      </c>
      <c r="B12" s="9">
        <f t="shared" ref="B12:C12" si="0">SUM(B13:B15)</f>
        <v>1568419.6</v>
      </c>
      <c r="C12" s="10">
        <f t="shared" si="0"/>
        <v>1527047.0399999998</v>
      </c>
    </row>
    <row r="13" spans="1:3" ht="14.25">
      <c r="A13" s="31" t="s">
        <v>145</v>
      </c>
      <c r="B13" s="11">
        <v>1174655.6200000001</v>
      </c>
      <c r="C13" s="12">
        <v>1154705.7</v>
      </c>
    </row>
    <row r="14" spans="1:3" ht="14.25">
      <c r="A14" s="31" t="s">
        <v>146</v>
      </c>
      <c r="B14" s="11">
        <v>370885.8</v>
      </c>
      <c r="C14" s="12">
        <v>350892.17</v>
      </c>
    </row>
    <row r="15" spans="1:3" ht="15" thickBot="1">
      <c r="A15" s="31" t="s">
        <v>147</v>
      </c>
      <c r="B15" s="13">
        <v>22878.18</v>
      </c>
      <c r="C15" s="14">
        <v>21449.17</v>
      </c>
    </row>
    <row r="16" spans="1:3" ht="15">
      <c r="A16" s="25" t="s">
        <v>162</v>
      </c>
      <c r="B16" s="87">
        <f t="shared" ref="B16:C16" si="1">B17</f>
        <v>28974.32</v>
      </c>
      <c r="C16" s="86">
        <f t="shared" si="1"/>
        <v>20171.59</v>
      </c>
    </row>
    <row r="17" spans="1:3" ht="15" thickBot="1">
      <c r="A17" s="32" t="s">
        <v>148</v>
      </c>
      <c r="B17" s="13">
        <v>28974.32</v>
      </c>
      <c r="C17" s="14">
        <v>20171.59</v>
      </c>
    </row>
    <row r="18" spans="1:3" ht="17.25" customHeight="1" thickBot="1">
      <c r="A18" s="33" t="s">
        <v>149</v>
      </c>
      <c r="B18" s="69">
        <f t="shared" ref="B18:C18" si="2">B12+B16</f>
        <v>1597393.9200000002</v>
      </c>
      <c r="C18" s="79">
        <f t="shared" si="2"/>
        <v>1547218.63</v>
      </c>
    </row>
    <row r="19" spans="1:3" ht="17.25" customHeight="1" thickBot="1">
      <c r="A19" s="33" t="s">
        <v>3</v>
      </c>
      <c r="B19" s="179">
        <f t="shared" ref="B19" si="3">B18-C18</f>
        <v>50175.29000000027</v>
      </c>
      <c r="C19" s="180"/>
    </row>
    <row r="20" spans="1:3" ht="18.75" thickBot="1">
      <c r="A20" s="68" t="s">
        <v>5</v>
      </c>
      <c r="B20" s="76"/>
      <c r="C20" s="77"/>
    </row>
    <row r="21" spans="1:3" ht="60.75" thickBot="1">
      <c r="A21" s="70" t="s">
        <v>6</v>
      </c>
      <c r="B21" s="45"/>
      <c r="C21" s="117" t="s">
        <v>174</v>
      </c>
    </row>
    <row r="22" spans="1:3" ht="18.75" thickBot="1">
      <c r="A22" s="84" t="s">
        <v>7</v>
      </c>
      <c r="B22" s="16"/>
      <c r="C22" s="17"/>
    </row>
    <row r="23" spans="1:3">
      <c r="A23" s="137" t="s">
        <v>86</v>
      </c>
      <c r="B23" s="18"/>
      <c r="C23" s="19">
        <v>42916.33</v>
      </c>
    </row>
    <row r="24" spans="1:3" ht="25.5">
      <c r="A24" s="35" t="s">
        <v>85</v>
      </c>
      <c r="B24" s="20"/>
      <c r="C24" s="21">
        <v>8254.4</v>
      </c>
    </row>
    <row r="25" spans="1:3" ht="25.5">
      <c r="A25" s="36" t="s">
        <v>163</v>
      </c>
      <c r="B25" s="22"/>
      <c r="C25" s="3">
        <v>268768.64348191622</v>
      </c>
    </row>
    <row r="26" spans="1:3" ht="25.5">
      <c r="A26" s="36" t="s">
        <v>164</v>
      </c>
      <c r="B26" s="22"/>
      <c r="C26" s="3">
        <v>113851.2</v>
      </c>
    </row>
    <row r="27" spans="1:3" ht="30">
      <c r="A27" s="82" t="s">
        <v>8</v>
      </c>
      <c r="B27" s="83"/>
      <c r="C27" s="47">
        <f>SUM(C28:C32)</f>
        <v>365996.32999999996</v>
      </c>
    </row>
    <row r="28" spans="1:3">
      <c r="A28" s="36" t="s">
        <v>9</v>
      </c>
      <c r="B28" s="23"/>
      <c r="C28" s="3">
        <v>77102.75</v>
      </c>
    </row>
    <row r="29" spans="1:3">
      <c r="A29" s="36" t="s">
        <v>10</v>
      </c>
      <c r="B29" s="23"/>
      <c r="C29" s="3">
        <v>2522.09</v>
      </c>
    </row>
    <row r="30" spans="1:3">
      <c r="A30" s="36" t="s">
        <v>13</v>
      </c>
      <c r="B30" s="23"/>
      <c r="C30" s="3">
        <v>3682</v>
      </c>
    </row>
    <row r="31" spans="1:3">
      <c r="A31" s="36" t="s">
        <v>15</v>
      </c>
      <c r="B31" s="23"/>
      <c r="C31" s="3">
        <v>279689.48999999993</v>
      </c>
    </row>
    <row r="32" spans="1:3">
      <c r="A32" s="36" t="s">
        <v>26</v>
      </c>
      <c r="B32" s="23"/>
      <c r="C32" s="3">
        <v>3000</v>
      </c>
    </row>
    <row r="33" spans="1:3" ht="30">
      <c r="A33" s="82" t="s">
        <v>16</v>
      </c>
      <c r="B33" s="83"/>
      <c r="C33" s="47">
        <f>SUM(C34:C35)</f>
        <v>121963</v>
      </c>
    </row>
    <row r="34" spans="1:3">
      <c r="A34" s="36" t="s">
        <v>17</v>
      </c>
      <c r="B34" s="23"/>
      <c r="C34" s="3">
        <v>3250</v>
      </c>
    </row>
    <row r="35" spans="1:3">
      <c r="A35" s="36" t="s">
        <v>97</v>
      </c>
      <c r="B35" s="23"/>
      <c r="C35" s="3">
        <v>118713</v>
      </c>
    </row>
    <row r="36" spans="1:3" ht="30">
      <c r="A36" s="53" t="s">
        <v>18</v>
      </c>
      <c r="B36" s="55"/>
      <c r="C36" s="47">
        <v>62113.825060832438</v>
      </c>
    </row>
    <row r="37" spans="1:3" ht="15">
      <c r="A37" s="53" t="s">
        <v>32</v>
      </c>
      <c r="B37" s="55"/>
      <c r="C37" s="47">
        <v>181076.06</v>
      </c>
    </row>
    <row r="38" spans="1:3" ht="15.75" thickBot="1">
      <c r="A38" s="54" t="s">
        <v>19</v>
      </c>
      <c r="B38" s="56"/>
      <c r="C38" s="47">
        <v>15974.32</v>
      </c>
    </row>
    <row r="39" spans="1:3" ht="32.25" thickBot="1">
      <c r="A39" s="37" t="s">
        <v>151</v>
      </c>
      <c r="B39" s="59"/>
      <c r="C39" s="60">
        <f>C24+C23+C25+C26+C27+C33+C36+C37+C38</f>
        <v>1180914.1085427487</v>
      </c>
    </row>
    <row r="40" spans="1:3" ht="18.75" thickBot="1">
      <c r="A40" s="84" t="s">
        <v>154</v>
      </c>
      <c r="B40" s="16"/>
      <c r="C40" s="17"/>
    </row>
    <row r="41" spans="1:3" ht="30.75" thickBot="1">
      <c r="A41" s="62" t="s">
        <v>21</v>
      </c>
      <c r="B41" s="63"/>
      <c r="C41" s="64">
        <f>SUM(C42:C52)</f>
        <v>404184.01</v>
      </c>
    </row>
    <row r="42" spans="1:3">
      <c r="A42" s="2" t="s">
        <v>140</v>
      </c>
      <c r="B42" s="11"/>
      <c r="C42" s="15">
        <v>33288.199999999997</v>
      </c>
    </row>
    <row r="43" spans="1:3">
      <c r="A43" s="2" t="s">
        <v>24</v>
      </c>
      <c r="B43" s="11"/>
      <c r="C43" s="15">
        <v>93229.83</v>
      </c>
    </row>
    <row r="44" spans="1:3">
      <c r="A44" s="2" t="s">
        <v>129</v>
      </c>
      <c r="B44" s="11"/>
      <c r="C44" s="15">
        <v>1230</v>
      </c>
    </row>
    <row r="45" spans="1:3">
      <c r="A45" s="2" t="s">
        <v>130</v>
      </c>
      <c r="B45" s="11"/>
      <c r="C45" s="15">
        <v>1617</v>
      </c>
    </row>
    <row r="46" spans="1:3">
      <c r="A46" s="2" t="s">
        <v>28</v>
      </c>
      <c r="B46" s="11"/>
      <c r="C46" s="15">
        <v>80978.399999999994</v>
      </c>
    </row>
    <row r="47" spans="1:3">
      <c r="A47" s="1" t="s">
        <v>131</v>
      </c>
      <c r="B47" s="11"/>
      <c r="C47" s="15">
        <v>57288</v>
      </c>
    </row>
    <row r="48" spans="1:3">
      <c r="A48" s="2" t="s">
        <v>30</v>
      </c>
      <c r="B48" s="11"/>
      <c r="C48" s="15">
        <v>12600</v>
      </c>
    </row>
    <row r="49" spans="1:3">
      <c r="A49" s="2" t="s">
        <v>31</v>
      </c>
      <c r="B49" s="11"/>
      <c r="C49" s="15">
        <v>29231.19</v>
      </c>
    </row>
    <row r="50" spans="1:3">
      <c r="A50" s="2" t="s">
        <v>19</v>
      </c>
      <c r="B50" s="11"/>
      <c r="C50" s="15">
        <v>13295.3</v>
      </c>
    </row>
    <row r="51" spans="1:3">
      <c r="A51" s="2" t="s">
        <v>32</v>
      </c>
      <c r="B51" s="11"/>
      <c r="C51" s="15">
        <v>60358.7</v>
      </c>
    </row>
    <row r="52" spans="1:3" ht="26.25" thickBot="1">
      <c r="A52" s="38" t="s">
        <v>33</v>
      </c>
      <c r="B52" s="11"/>
      <c r="C52" s="15">
        <v>21067.39</v>
      </c>
    </row>
    <row r="53" spans="1:3" ht="30.75" thickBot="1">
      <c r="A53" s="62" t="s">
        <v>34</v>
      </c>
      <c r="B53" s="63"/>
      <c r="C53" s="64">
        <f>SUM(C54:C63)</f>
        <v>43310</v>
      </c>
    </row>
    <row r="54" spans="1:3">
      <c r="A54" s="2" t="s">
        <v>36</v>
      </c>
      <c r="B54" s="11"/>
      <c r="C54" s="15">
        <v>628</v>
      </c>
    </row>
    <row r="55" spans="1:3">
      <c r="A55" s="2" t="s">
        <v>38</v>
      </c>
      <c r="B55" s="11"/>
      <c r="C55" s="15">
        <v>2142</v>
      </c>
    </row>
    <row r="56" spans="1:3" ht="25.5">
      <c r="A56" s="2" t="s">
        <v>39</v>
      </c>
      <c r="B56" s="11"/>
      <c r="C56" s="15">
        <v>300</v>
      </c>
    </row>
    <row r="57" spans="1:3">
      <c r="A57" s="2" t="s">
        <v>41</v>
      </c>
      <c r="B57" s="11"/>
      <c r="C57" s="15">
        <v>416</v>
      </c>
    </row>
    <row r="58" spans="1:3">
      <c r="A58" s="2" t="s">
        <v>43</v>
      </c>
      <c r="B58" s="11"/>
      <c r="C58" s="15">
        <v>153</v>
      </c>
    </row>
    <row r="59" spans="1:3">
      <c r="A59" s="2" t="s">
        <v>49</v>
      </c>
      <c r="B59" s="11"/>
      <c r="C59" s="15">
        <v>24388</v>
      </c>
    </row>
    <row r="60" spans="1:3">
      <c r="A60" s="2" t="s">
        <v>109</v>
      </c>
      <c r="B60" s="11"/>
      <c r="C60" s="15">
        <v>5040</v>
      </c>
    </row>
    <row r="61" spans="1:3">
      <c r="A61" s="2" t="s">
        <v>54</v>
      </c>
      <c r="B61" s="11"/>
      <c r="C61" s="15">
        <v>3426</v>
      </c>
    </row>
    <row r="62" spans="1:3">
      <c r="A62" s="2" t="s">
        <v>55</v>
      </c>
      <c r="B62" s="11"/>
      <c r="C62" s="15">
        <v>721</v>
      </c>
    </row>
    <row r="63" spans="1:3" ht="13.5" thickBot="1">
      <c r="A63" s="2" t="s">
        <v>68</v>
      </c>
      <c r="B63" s="11"/>
      <c r="C63" s="15">
        <v>6096</v>
      </c>
    </row>
    <row r="64" spans="1:3" ht="30.75" thickBot="1">
      <c r="A64" s="125" t="s">
        <v>153</v>
      </c>
      <c r="B64" s="128"/>
      <c r="C64" s="129">
        <f>+C53+C41</f>
        <v>447494.01</v>
      </c>
    </row>
    <row r="65" spans="1:4" ht="30.75" thickBot="1">
      <c r="A65" s="125" t="s">
        <v>152</v>
      </c>
      <c r="B65" s="130"/>
      <c r="C65" s="131">
        <f>C64+C39</f>
        <v>1628408.1185427487</v>
      </c>
    </row>
    <row r="66" spans="1:4" ht="60.75" thickBot="1">
      <c r="A66" s="126" t="s">
        <v>165</v>
      </c>
      <c r="B66" s="128"/>
      <c r="C66" s="129">
        <f>B18-C65-B15</f>
        <v>-53892.378542748578</v>
      </c>
    </row>
    <row r="67" spans="1:4" ht="63.75" customHeight="1" thickBot="1">
      <c r="A67" s="126" t="s">
        <v>166</v>
      </c>
      <c r="B67" s="128"/>
      <c r="C67" s="129">
        <f>C18-C15-C65</f>
        <v>-102638.65854274877</v>
      </c>
    </row>
    <row r="68" spans="1:4" ht="60.75" thickBot="1">
      <c r="A68" s="125" t="s">
        <v>159</v>
      </c>
      <c r="B68" s="128"/>
      <c r="C68" s="129">
        <v>-93099.155815929</v>
      </c>
    </row>
    <row r="69" spans="1:4" ht="48" thickBot="1">
      <c r="A69" s="124" t="s">
        <v>169</v>
      </c>
      <c r="B69" s="74"/>
      <c r="C69" s="75">
        <f>C67+C68</f>
        <v>-195737.81435867777</v>
      </c>
    </row>
    <row r="70" spans="1:4" ht="14.25">
      <c r="A70" s="46"/>
      <c r="B70" s="46"/>
      <c r="C70" s="46"/>
    </row>
    <row r="71" spans="1:4">
      <c r="A71" s="67"/>
      <c r="B71" s="67"/>
      <c r="C71" s="67"/>
    </row>
    <row r="72" spans="1:4" ht="15">
      <c r="A72" s="41"/>
      <c r="B72" s="41"/>
      <c r="C72" s="41"/>
    </row>
    <row r="73" spans="1:4" s="26" customFormat="1" ht="29.25" customHeight="1">
      <c r="A73" s="151" t="s">
        <v>178</v>
      </c>
      <c r="B73" s="151"/>
      <c r="C73" s="152" t="s">
        <v>180</v>
      </c>
      <c r="D73" s="153"/>
    </row>
    <row r="74" spans="1:4" s="26" customFormat="1">
      <c r="A74" s="155"/>
      <c r="B74" s="156" t="s">
        <v>177</v>
      </c>
      <c r="C74" s="157"/>
      <c r="D74" s="153"/>
    </row>
    <row r="75" spans="1:4" s="26" customFormat="1">
      <c r="A75" s="155"/>
      <c r="B75" s="158"/>
      <c r="C75" s="157"/>
      <c r="D75" s="153"/>
    </row>
    <row r="76" spans="1:4" s="26" customFormat="1">
      <c r="A76" s="151" t="s">
        <v>179</v>
      </c>
      <c r="B76" s="151"/>
      <c r="C76" s="152" t="s">
        <v>181</v>
      </c>
      <c r="D76" s="153"/>
    </row>
    <row r="77" spans="1:4" s="26" customFormat="1">
      <c r="A77" s="155"/>
      <c r="B77" s="156" t="s">
        <v>177</v>
      </c>
      <c r="C77" s="157"/>
      <c r="D77" s="153"/>
    </row>
  </sheetData>
  <autoFilter ref="A21:C69"/>
  <mergeCells count="10">
    <mergeCell ref="C10:C11"/>
    <mergeCell ref="B19:C19"/>
    <mergeCell ref="A1:C1"/>
    <mergeCell ref="A2:C2"/>
    <mergeCell ref="A3:C3"/>
    <mergeCell ref="A5:C5"/>
    <mergeCell ref="A6:C6"/>
    <mergeCell ref="A9:C9"/>
    <mergeCell ref="A10:A11"/>
    <mergeCell ref="B10:B11"/>
  </mergeCells>
  <pageMargins left="0" right="0" top="0.43307086614173229" bottom="0.19685039370078741" header="0" footer="0"/>
  <pageSetup paperSize="9" scale="81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мкр.Московский, 36</vt:lpstr>
      <vt:lpstr>мкр.Московский, 38 1</vt:lpstr>
      <vt:lpstr>мкр.Московский, 38 1-2</vt:lpstr>
      <vt:lpstr>мкр. Московский 42-1</vt:lpstr>
      <vt:lpstr>мкр.Московский, 58</vt:lpstr>
      <vt:lpstr>мкр.Московский, 87</vt:lpstr>
      <vt:lpstr>пр-кт Московский, 89 1</vt:lpstr>
      <vt:lpstr>пр-кт Московский, 89 2</vt:lpstr>
      <vt:lpstr>пр-кт Московский, 89 3</vt:lpstr>
      <vt:lpstr>ул.Б.Хмельницкого, 41</vt:lpstr>
      <vt:lpstr>ул.Белорусская, 48</vt:lpstr>
      <vt:lpstr>ул.Кр.Маяк, 1</vt:lpstr>
      <vt:lpstr>ул.Кр.Маяк, 2</vt:lpstr>
      <vt:lpstr>ул.Матвеева, 8</vt:lpstr>
      <vt:lpstr>ул.Медведева, 65 1</vt:lpstr>
      <vt:lpstr>ул.Медведева, 65 2</vt:lpstr>
      <vt:lpstr>Ул.Металлистов, 2</vt:lpstr>
      <vt:lpstr>ул.Ульянова, 37Б</vt:lpstr>
      <vt:lpstr>'мкр. Московский 42-1'!Заголовки_для_печати</vt:lpstr>
      <vt:lpstr>'мкр.Московский, 36'!Заголовки_для_печати</vt:lpstr>
      <vt:lpstr>'мкр.Московский, 38 1'!Заголовки_для_печати</vt:lpstr>
      <vt:lpstr>'мкр.Московский, 38 1-2'!Заголовки_для_печати</vt:lpstr>
      <vt:lpstr>'мкр.Московский, 58'!Заголовки_для_печати</vt:lpstr>
      <vt:lpstr>'мкр.Московский, 87'!Заголовки_для_печати</vt:lpstr>
      <vt:lpstr>'пр-кт Московский, 89 1'!Заголовки_для_печати</vt:lpstr>
      <vt:lpstr>'пр-кт Московский, 89 2'!Заголовки_для_печати</vt:lpstr>
      <vt:lpstr>'пр-кт Московский, 89 3'!Заголовки_для_печати</vt:lpstr>
      <vt:lpstr>'ул.Б.Хмельницкого, 41'!Заголовки_для_печати</vt:lpstr>
      <vt:lpstr>'ул.Белорусская, 48'!Заголовки_для_печати</vt:lpstr>
      <vt:lpstr>'ул.Кр.Маяк, 1'!Заголовки_для_печати</vt:lpstr>
      <vt:lpstr>'ул.Кр.Маяк, 2'!Заголовки_для_печати</vt:lpstr>
      <vt:lpstr>'ул.Матвеева, 8'!Заголовки_для_печати</vt:lpstr>
      <vt:lpstr>'ул.Медведева, 65 1'!Заголовки_для_печати</vt:lpstr>
      <vt:lpstr>'ул.Медведева, 65 2'!Заголовки_для_печати</vt:lpstr>
      <vt:lpstr>'Ул.Металлистов, 2'!Заголовки_для_печати</vt:lpstr>
      <vt:lpstr>'ул.Ульянова, 37Б'!Заголовки_для_печати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</cp:lastModifiedBy>
  <cp:lastPrinted>2014-04-25T11:54:04Z</cp:lastPrinted>
  <dcterms:created xsi:type="dcterms:W3CDTF">2014-03-20T14:36:31Z</dcterms:created>
  <dcterms:modified xsi:type="dcterms:W3CDTF">2014-05-05T07:10:40Z</dcterms:modified>
</cp:coreProperties>
</file>