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 refMode="R1C1"/>
</workbook>
</file>

<file path=xl/sharedStrings.xml><?xml version="1.0" encoding="utf-8"?>
<sst xmlns="http://schemas.openxmlformats.org/spreadsheetml/2006/main" count="964" uniqueCount="647">
  <si>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</si>
  <si>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</si>
  <si>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</si>
  <si>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</si>
  <si>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</si>
  <si>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</si>
  <si>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</si>
  <si>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</si>
  <si>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</si>
  <si>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</si>
  <si>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</si>
  <si>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</si>
  <si>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</si>
  <si>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</si>
  <si>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</si>
  <si>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</si>
  <si>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</si>
  <si>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</si>
  <si>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</si>
  <si>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</si>
  <si>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</si>
  <si>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</si>
  <si>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</si>
  <si>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</si>
  <si>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</si>
  <si>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</si>
  <si>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</si>
  <si>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</si>
  <si>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</si>
  <si>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</si>
  <si>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</si>
  <si>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</si>
  <si>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</si>
  <si>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</si>
  <si>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</si>
  <si>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</si>
  <si>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</si>
  <si>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</si>
  <si>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</si>
  <si>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</si>
  <si>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</si>
  <si>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</si>
  <si>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</si>
  <si>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</si>
  <si>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</si>
  <si>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</si>
  <si>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</si>
  <si>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</si>
  <si>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</si>
  <si>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</si>
  <si>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</si>
  <si>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</si>
  <si>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</si>
  <si>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</si>
  <si>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</si>
  <si>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</si>
  <si>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</si>
  <si>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</si>
  <si>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</si>
  <si>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</si>
  <si>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</si>
  <si>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</si>
  <si>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</si>
  <si>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</si>
  <si>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</si>
  <si>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</si>
  <si>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</si>
  <si>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</si>
  <si>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</si>
  <si>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</si>
  <si>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</si>
  <si>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</si>
  <si>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</si>
  <si>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</si>
  <si>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</si>
  <si>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</si>
  <si>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</si>
  <si>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</si>
  <si>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</si>
  <si>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</si>
  <si>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</si>
  <si>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</si>
  <si>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</si>
  <si>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</si>
  <si>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</si>
  <si>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</si>
  <si>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</si>
  <si>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</si>
  <si>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</si>
  <si>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</si>
  <si>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</si>
  <si>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</si>
  <si>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</si>
  <si>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</si>
  <si>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</si>
  <si>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</si>
  <si>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</si>
  <si>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</si>
  <si>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</si>
  <si>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</si>
  <si>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</si>
  <si>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</si>
  <si>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</si>
  <si>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</si>
  <si>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</si>
  <si>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</si>
  <si>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</si>
  <si>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</si>
  <si>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</si>
  <si>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</si>
  <si>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</si>
  <si>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</si>
  <si>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</si>
  <si>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</si>
  <si>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</si>
  <si>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</si>
  <si>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</si>
  <si>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</si>
  <si>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</si>
  <si>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</si>
  <si>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</si>
  <si>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</si>
  <si>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</si>
  <si>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</si>
  <si>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</si>
  <si>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</si>
  <si>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</si>
  <si>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</si>
  <si>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</si>
  <si>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</si>
  <si>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</si>
  <si>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</si>
  <si>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</si>
  <si>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</si>
  <si>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</si>
  <si>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</si>
  <si>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</si>
  <si>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</si>
  <si>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</si>
  <si>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</si>
  <si>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</si>
  <si>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</si>
  <si>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</si>
  <si>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</si>
  <si>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</si>
  <si>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</si>
  <si>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</si>
  <si>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</si>
  <si>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</si>
  <si>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</si>
  <si>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</si>
  <si>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</si>
  <si>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</si>
  <si>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</si>
  <si>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</si>
  <si>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</si>
  <si>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</si>
  <si>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</si>
  <si>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</si>
  <si>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</si>
  <si>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</si>
  <si>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</si>
  <si>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</si>
  <si>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</si>
  <si>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</si>
  <si>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</si>
  <si>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</si>
  <si>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</si>
  <si>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</si>
  <si>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</si>
  <si>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</si>
  <si>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</si>
  <si>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</si>
  <si>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</si>
  <si>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</si>
  <si>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</si>
  <si>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</si>
  <si>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</si>
  <si>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</si>
  <si>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</si>
  <si>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</si>
  <si>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</si>
  <si>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</si>
  <si>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</si>
  <si>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</si>
  <si>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</si>
  <si>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</si>
  <si>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</si>
  <si>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</si>
  <si>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</si>
  <si>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</si>
  <si>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</si>
  <si>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</si>
  <si>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</si>
  <si>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</si>
  <si>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</si>
  <si>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</si>
  <si>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</si>
  <si>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</si>
  <si>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</si>
  <si>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</si>
  <si>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</si>
  <si>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</si>
  <si>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</si>
  <si>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</si>
  <si>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</si>
  <si>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</si>
  <si>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</si>
  <si>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</si>
  <si>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</si>
  <si>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</si>
  <si>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</si>
  <si>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</si>
  <si>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</si>
  <si>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</si>
  <si>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</si>
  <si>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</si>
  <si>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</si>
  <si>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</si>
  <si>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</si>
  <si>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</si>
  <si>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</si>
  <si>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</si>
  <si>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</si>
  <si>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</si>
  <si>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</si>
  <si>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</si>
  <si>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</si>
  <si>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</si>
  <si>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</si>
  <si>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</si>
  <si>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</si>
  <si>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</si>
  <si>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</si>
  <si>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</si>
  <si>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</si>
  <si>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</si>
  <si>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</si>
  <si>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</si>
  <si>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</si>
  <si>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</si>
  <si>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</si>
  <si>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</si>
  <si>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</si>
  <si>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</si>
  <si>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</si>
  <si>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</si>
  <si>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</si>
  <si>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</si>
  <si>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</si>
  <si>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</si>
  <si>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</si>
  <si>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</si>
  <si>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</si>
  <si>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</si>
  <si>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</si>
  <si>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</si>
  <si>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</si>
  <si>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</si>
  <si>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</si>
  <si>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</si>
  <si>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</si>
  <si>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</si>
  <si>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</si>
  <si>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</si>
  <si>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</si>
  <si>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</si>
  <si>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</si>
  <si>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</si>
  <si>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</si>
  <si>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</si>
  <si>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</si>
  <si>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</si>
  <si>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</si>
  <si>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</si>
  <si>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</si>
  <si>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</si>
  <si>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</si>
  <si>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</si>
  <si>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</si>
  <si>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</si>
  <si>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</si>
  <si>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</si>
  <si>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</si>
  <si>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</si>
  <si>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</si>
  <si>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</si>
  <si>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</si>
  <si>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</si>
  <si>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</si>
  <si>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</si>
  <si>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</si>
  <si>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</si>
  <si>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</si>
  <si>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</si>
  <si>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</si>
  <si>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</si>
  <si>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</si>
  <si>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</si>
  <si>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</si>
  <si>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</si>
  <si>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</si>
  <si>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</si>
  <si>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</si>
  <si>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</si>
  <si>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</si>
  <si>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</si>
  <si>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</si>
  <si>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</si>
  <si>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</si>
  <si>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</si>
  <si>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</si>
  <si>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</si>
  <si>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</si>
  <si>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</si>
  <si>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</si>
  <si>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</si>
  <si>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</si>
  <si>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</si>
  <si>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</si>
  <si>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</si>
  <si>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</si>
  <si>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</si>
  <si>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</si>
  <si>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</si>
  <si>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</si>
  <si>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</si>
  <si>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</si>
  <si>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</si>
  <si>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</si>
  <si>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</si>
  <si>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</si>
  <si>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</si>
  <si>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</si>
  <si>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</si>
  <si>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</si>
  <si>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</si>
  <si>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</si>
  <si>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</si>
  <si>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</si>
  <si>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</si>
  <si>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</si>
  <si>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</si>
  <si>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</si>
  <si>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</si>
  <si>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</si>
  <si>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</si>
  <si>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</si>
  <si>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</si>
  <si>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</si>
  <si>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</si>
  <si>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</si>
  <si>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</si>
  <si>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</si>
  <si>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</si>
  <si>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</si>
  <si>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</si>
  <si>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</si>
  <si>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</si>
  <si>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</si>
  <si>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</si>
  <si>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</si>
  <si>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</si>
  <si>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</si>
  <si>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</si>
  <si>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</si>
  <si>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</si>
  <si>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</si>
  <si>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</si>
  <si>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</si>
  <si>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</si>
  <si>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</si>
  <si>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</si>
  <si>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</si>
  <si>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</si>
  <si>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</si>
  <si>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</si>
  <si>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</si>
  <si>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</si>
  <si>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</si>
  <si>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</si>
  <si>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</si>
  <si>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</si>
  <si>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</si>
  <si>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</si>
  <si>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</si>
  <si>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</si>
  <si>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</si>
  <si>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</si>
  <si>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</si>
  <si>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</si>
  <si>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</si>
  <si>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</si>
  <si>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</si>
  <si>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</si>
  <si>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</si>
  <si>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</si>
  <si>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</si>
  <si>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</si>
  <si>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</si>
  <si>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</si>
  <si>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</si>
  <si>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</si>
  <si>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</si>
  <si>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</si>
  <si>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</si>
  <si>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</si>
  <si>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</si>
  <si>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</si>
  <si>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</si>
  <si>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</si>
  <si>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</si>
  <si>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</si>
  <si>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</si>
  <si>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</si>
  <si>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</si>
  <si>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</si>
  <si>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</si>
  <si>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</si>
  <si>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</si>
  <si>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</si>
  <si>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</si>
  <si>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</si>
  <si>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</si>
  <si>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</si>
  <si>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</si>
  <si>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</si>
  <si>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</si>
  <si>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</si>
  <si>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</si>
  <si>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</si>
  <si>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</si>
  <si>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</si>
  <si>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</si>
  <si>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</si>
  <si>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</si>
  <si>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</si>
  <si>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</si>
  <si>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</si>
  <si>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</si>
  <si>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</si>
  <si>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</si>
  <si>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</si>
  <si>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</si>
  <si>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</si>
  <si>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</si>
  <si>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</si>
  <si>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</si>
  <si>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</si>
  <si>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</si>
  <si>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</si>
  <si>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</si>
  <si>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</si>
  <si>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</si>
  <si>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</si>
  <si>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</si>
  <si>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</si>
  <si>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</si>
  <si>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</si>
  <si>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</si>
  <si>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</si>
  <si>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</si>
  <si>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</si>
  <si>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</si>
  <si>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</si>
  <si>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</si>
  <si>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</si>
  <si>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</si>
  <si>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</si>
  <si>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</si>
  <si>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</si>
  <si>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</si>
  <si>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</si>
  <si>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</si>
  <si>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</si>
  <si>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</si>
  <si>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</si>
  <si>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</si>
  <si>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</si>
  <si>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</si>
  <si>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</si>
  <si>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</si>
  <si>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</si>
  <si>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</si>
  <si>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</si>
  <si>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</si>
  <si>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</si>
  <si>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</si>
  <si>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</si>
  <si>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</si>
  <si>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</si>
  <si>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</si>
  <si>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</si>
  <si>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</si>
  <si>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</si>
  <si>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</si>
  <si>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</si>
  <si>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</si>
  <si>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</si>
  <si>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</si>
  <si>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</si>
  <si>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</si>
  <si>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</si>
  <si>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</si>
  <si>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</si>
  <si>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</si>
  <si>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</si>
  <si>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</si>
  <si>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</si>
  <si>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</si>
  <si>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</si>
  <si>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</si>
  <si>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</si>
  <si>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</si>
  <si>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</si>
  <si>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</si>
  <si>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</si>
  <si>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</si>
  <si>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</si>
  <si>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</si>
  <si>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</si>
  <si>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</si>
  <si>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</si>
  <si>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</si>
  <si>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</si>
  <si>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</si>
  <si>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</si>
  <si>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</si>
  <si>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</si>
  <si>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</si>
  <si>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</si>
  <si>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</si>
  <si>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</si>
  <si>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</si>
  <si>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</si>
  <si>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</si>
  <si>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</si>
  <si>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</si>
  <si>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</si>
  <si>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</si>
  <si>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</si>
  <si>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</si>
  <si>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</si>
  <si>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</si>
  <si>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</si>
  <si>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</si>
  <si>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</si>
  <si>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</si>
  <si>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</si>
  <si>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</si>
  <si>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</si>
  <si>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</si>
  <si>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</si>
  <si>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</si>
  <si>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</si>
  <si>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</si>
  <si>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</si>
  <si>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</si>
  <si>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</si>
  <si>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</si>
  <si>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</si>
  <si>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</si>
  <si>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</si>
  <si>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</si>
  <si>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</si>
  <si>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</si>
  <si>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</si>
  <si>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 xml:space="preserve"> Согласование выполнения работ советом МКД</t>
  </si>
  <si>
    <t>Оконные, дверные заполнения</t>
  </si>
  <si>
    <t>ремонт грязевика</t>
  </si>
  <si>
    <t>отопление:</t>
  </si>
  <si>
    <t>Прочие</t>
  </si>
  <si>
    <t>ХВС</t>
  </si>
  <si>
    <t>укладка шипованого напольного покрытия</t>
  </si>
  <si>
    <t>замена задвижки ф 80мм</t>
  </si>
  <si>
    <t xml:space="preserve"> ремонт лавочек</t>
  </si>
  <si>
    <t>ревизия вентилей ф 20мм</t>
  </si>
  <si>
    <t>канализация</t>
  </si>
  <si>
    <t>окрашивание</t>
  </si>
  <si>
    <t>ремонт плитки (восстановление)</t>
  </si>
  <si>
    <t>тн.</t>
  </si>
  <si>
    <t>окраска двери металлической</t>
  </si>
  <si>
    <t>Входы в подвал</t>
  </si>
  <si>
    <t>окрашивание решеток</t>
  </si>
  <si>
    <t>окраска металлических ограждений, поручней</t>
  </si>
  <si>
    <t>устройство бетонной стяжки</t>
  </si>
  <si>
    <t>смена оконных приборов</t>
  </si>
  <si>
    <t>Внутренняя отделка в подъездах</t>
  </si>
  <si>
    <t>побелка стен</t>
  </si>
  <si>
    <t xml:space="preserve"> побелка торцов лестничных маршей</t>
  </si>
  <si>
    <t>побелка потолков</t>
  </si>
  <si>
    <t>ремонт напольного покрытия из плитки</t>
  </si>
  <si>
    <t>окраска дверей</t>
  </si>
  <si>
    <t>окраска труб и радиаторов</t>
  </si>
  <si>
    <t>смена кранов шаровых ф 15мм</t>
  </si>
  <si>
    <t>смена кранов шаровых ф 20мм</t>
  </si>
  <si>
    <t xml:space="preserve">ремонт без снятия задвижкиф 100мм </t>
  </si>
  <si>
    <t>смена отдельных участков труб-да</t>
  </si>
  <si>
    <t>Мусоропроводы</t>
  </si>
  <si>
    <t>замена загрузочного клапана</t>
  </si>
  <si>
    <t>ремонт мусорного клапана</t>
  </si>
  <si>
    <t>устройство водоотведения</t>
  </si>
  <si>
    <t>КОТЕЛЬНАЯ</t>
  </si>
  <si>
    <t>Итого  стоимость работ по Котельной</t>
  </si>
  <si>
    <t>ВСЕГО С КОТЕЛЬНОЙ</t>
  </si>
  <si>
    <t xml:space="preserve">Внутренняя отделка </t>
  </si>
  <si>
    <t>ремонт штукатурки потолков</t>
  </si>
  <si>
    <t>окраска стен</t>
  </si>
  <si>
    <t>ревизия вентилей отопления ф 20мм</t>
  </si>
  <si>
    <t>ремонт со снятием задвижки ф 100 мм</t>
  </si>
  <si>
    <t>смена крана шарового ф 15мм ГВС</t>
  </si>
  <si>
    <t>ремонт без снятия задвижки ф 100 мм ГВС</t>
  </si>
  <si>
    <t>установка обратного клапана ф 80мм</t>
  </si>
  <si>
    <t>ремонт насоса</t>
  </si>
  <si>
    <t>ремонт без снятия задвижки ф 100 мм</t>
  </si>
  <si>
    <t>Согласованный план</t>
  </si>
  <si>
    <t>несогласованный план</t>
  </si>
  <si>
    <t xml:space="preserve">устранение течи трубопровода со сваркой </t>
  </si>
  <si>
    <t>установка решеток (с изготовлением)</t>
  </si>
  <si>
    <t>изготовление решеток</t>
  </si>
  <si>
    <t>очистка внутренней кангализации</t>
  </si>
  <si>
    <t>ппрочие:</t>
  </si>
  <si>
    <t>уплотнение соединений</t>
  </si>
  <si>
    <t>10 м.кв.</t>
  </si>
  <si>
    <t>Электроснабжение</t>
  </si>
  <si>
    <t>замена светильников на энергосберегающие антивандальные с датчиками двмжения</t>
  </si>
  <si>
    <t>замена лампочек энергосберегающих u образные</t>
  </si>
  <si>
    <t>замена лампочек</t>
  </si>
  <si>
    <t>Приямки</t>
  </si>
  <si>
    <t>устройство козырьков над приямками</t>
  </si>
  <si>
    <t>Всего</t>
  </si>
  <si>
    <t>подсыпка из щебня (лоток водоотлива)</t>
  </si>
  <si>
    <t>замена воздухоотводчика</t>
  </si>
  <si>
    <t xml:space="preserve">акта осеннего осмотра 2014г. Согласованный план работ на 2015г. </t>
  </si>
  <si>
    <t>ремонт слуховых окон</t>
  </si>
  <si>
    <t>перепаковка радиаторов</t>
  </si>
  <si>
    <t>замена светильников (11Вт)</t>
  </si>
  <si>
    <t>замена отвода ф 100мм</t>
  </si>
  <si>
    <t>доля замены 2-х обратных клапанов в насосной</t>
  </si>
  <si>
    <t>завоз песка</t>
  </si>
  <si>
    <t>побелка бордюрного квамня</t>
  </si>
  <si>
    <t>сварочные работы</t>
  </si>
  <si>
    <t>2шт</t>
  </si>
  <si>
    <t>замена манометров</t>
  </si>
  <si>
    <t>замена термоиетров</t>
  </si>
  <si>
    <t>4шт</t>
  </si>
  <si>
    <t xml:space="preserve">Стоимость работ ( в ценах на ноябрь 2014г.) по тех.ническому обслуживанию и текущему ремонту на 2015г. МКД №65/2 ул. Медведева согласно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</si>
</sst>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name val="Times New Roman"/>
      <family val="1"/>
    </font>
    <font>
      <b/>
      <i/>
      <sz val="12"/>
      <color indexed="45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5" fillId="3" borderId="1" applyNumberFormat="0" applyAlignment="0" applyProtection="0"/>
    <xf numFmtId="0" fontId="21" fillId="5" borderId="2" applyNumberFormat="0" applyAlignment="0" applyProtection="0"/>
    <xf numFmtId="0" fontId="46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0" fillId="11" borderId="7" applyNumberFormat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7" fillId="0" borderId="14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169" fontId="37" fillId="0" borderId="60" xfId="0" applyNumberFormat="1" applyFont="1" applyFill="1" applyBorder="1" applyAlignment="1">
      <alignment/>
    </xf>
    <xf numFmtId="0" fontId="37" fillId="0" borderId="63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7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37" fillId="0" borderId="36" xfId="0" applyNumberFormat="1" applyFont="1" applyFill="1" applyBorder="1" applyAlignment="1">
      <alignment/>
    </xf>
    <xf numFmtId="0" fontId="37" fillId="0" borderId="36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169" fontId="37" fillId="0" borderId="48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7" fillId="0" borderId="64" xfId="0" applyFont="1" applyFill="1" applyBorder="1" applyAlignment="1">
      <alignment horizontal="center"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7" fillId="0" borderId="24" xfId="0" applyNumberFormat="1" applyFont="1" applyFill="1" applyBorder="1" applyAlignment="1">
      <alignment/>
    </xf>
    <xf numFmtId="0" fontId="37" fillId="0" borderId="51" xfId="0" applyFont="1" applyFill="1" applyBorder="1" applyAlignment="1">
      <alignment horizontal="center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1" fillId="0" borderId="65" xfId="54" applyFont="1" applyBorder="1" applyAlignment="1">
      <alignment horizontal="center" vertical="center" wrapText="1"/>
      <protection/>
    </xf>
    <xf numFmtId="0" fontId="41" fillId="0" borderId="65" xfId="0" applyFont="1" applyBorder="1" applyAlignment="1">
      <alignment horizontal="center" vertical="center" wrapText="1"/>
    </xf>
    <xf numFmtId="0" fontId="41" fillId="0" borderId="65" xfId="54" applyFont="1" applyFill="1" applyBorder="1" applyAlignment="1">
      <alignment horizontal="center" vertical="center" wrapText="1"/>
      <protection/>
    </xf>
    <xf numFmtId="0" fontId="41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169" fontId="34" fillId="4" borderId="49" xfId="0" applyNumberFormat="1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7" fillId="4" borderId="24" xfId="0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7" fillId="0" borderId="6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37" fillId="0" borderId="62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left" wrapText="1"/>
    </xf>
    <xf numFmtId="0" fontId="37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37" fillId="0" borderId="52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37" fillId="0" borderId="60" xfId="0" applyFont="1" applyFill="1" applyBorder="1" applyAlignment="1">
      <alignment horizontal="center"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169" fontId="37" fillId="0" borderId="37" xfId="0" applyNumberFormat="1" applyFont="1" applyFill="1" applyBorder="1" applyAlignment="1">
      <alignment/>
    </xf>
    <xf numFmtId="0" fontId="37" fillId="0" borderId="31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169" fontId="34" fillId="4" borderId="36" xfId="0" applyNumberFormat="1" applyFont="1" applyFill="1" applyBorder="1" applyAlignment="1">
      <alignment horizontal="center"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49" fontId="34" fillId="0" borderId="14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0" fontId="34" fillId="0" borderId="24" xfId="0" applyFont="1" applyFill="1" applyBorder="1" applyAlignment="1">
      <alignment horizontal="center"/>
    </xf>
    <xf numFmtId="169" fontId="38" fillId="4" borderId="24" xfId="0" applyNumberFormat="1" applyFont="1" applyFill="1" applyBorder="1" applyAlignment="1">
      <alignment/>
    </xf>
    <xf numFmtId="169" fontId="38" fillId="4" borderId="24" xfId="0" applyNumberFormat="1" applyFont="1" applyFill="1" applyBorder="1" applyAlignment="1">
      <alignment/>
    </xf>
    <xf numFmtId="0" fontId="38" fillId="4" borderId="35" xfId="0" applyFont="1" applyFill="1" applyBorder="1" applyAlignment="1">
      <alignment horizontal="left" wrapText="1"/>
    </xf>
    <xf numFmtId="49" fontId="39" fillId="0" borderId="45" xfId="54" applyNumberFormat="1" applyFont="1" applyFill="1" applyBorder="1" applyAlignment="1">
      <alignment horizontal="left" vertical="center" wrapText="1"/>
      <protection/>
    </xf>
    <xf numFmtId="0" fontId="41" fillId="0" borderId="27" xfId="54" applyFont="1" applyFill="1" applyBorder="1" applyAlignment="1">
      <alignment horizontal="center" vertical="center" wrapText="1"/>
      <protection/>
    </xf>
    <xf numFmtId="0" fontId="41" fillId="0" borderId="40" xfId="54" applyFont="1" applyFill="1" applyBorder="1" applyAlignment="1">
      <alignment horizontal="center" vertical="center" wrapText="1"/>
      <protection/>
    </xf>
    <xf numFmtId="0" fontId="41" fillId="0" borderId="27" xfId="0" applyFont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43" fontId="34" fillId="0" borderId="56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37" fillId="0" borderId="27" xfId="0" applyNumberFormat="1" applyFont="1" applyFill="1" applyBorder="1" applyAlignment="1">
      <alignment horizontal="center"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0" fontId="32" fillId="0" borderId="37" xfId="0" applyFont="1" applyFill="1" applyBorder="1" applyAlignment="1">
      <alignment horizontal="center" vertical="center" wrapText="1"/>
    </xf>
    <xf numFmtId="3" fontId="34" fillId="0" borderId="37" xfId="54" applyNumberFormat="1" applyFont="1" applyFill="1" applyBorder="1" applyAlignment="1">
      <alignment horizontal="center" vertical="center" wrapText="1"/>
      <protection/>
    </xf>
    <xf numFmtId="169" fontId="37" fillId="0" borderId="37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 vertical="center" wrapText="1"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169" fontId="34" fillId="4" borderId="24" xfId="0" applyNumberFormat="1" applyFont="1" applyFill="1" applyBorder="1" applyAlignment="1">
      <alignment horizontal="center"/>
    </xf>
    <xf numFmtId="169" fontId="37" fillId="0" borderId="14" xfId="0" applyNumberFormat="1" applyFont="1" applyFill="1" applyBorder="1" applyAlignment="1">
      <alignment horizontal="center"/>
    </xf>
    <xf numFmtId="49" fontId="34" fillId="0" borderId="53" xfId="54" applyNumberFormat="1" applyFont="1" applyFill="1" applyBorder="1" applyAlignment="1">
      <alignment horizontal="left" vertical="center" wrapText="1"/>
      <protection/>
    </xf>
    <xf numFmtId="49" fontId="34" fillId="0" borderId="55" xfId="54" applyNumberFormat="1" applyFont="1" applyFill="1" applyBorder="1" applyAlignment="1">
      <alignment horizontal="center" vertical="center" wrapText="1"/>
      <protection/>
    </xf>
    <xf numFmtId="0" fontId="37" fillId="0" borderId="55" xfId="0" applyFont="1" applyFill="1" applyBorder="1" applyAlignment="1">
      <alignment horizontal="center"/>
    </xf>
    <xf numFmtId="169" fontId="38" fillId="4" borderId="55" xfId="0" applyNumberFormat="1" applyFont="1" applyFill="1" applyBorder="1" applyAlignment="1">
      <alignment/>
    </xf>
    <xf numFmtId="169" fontId="37" fillId="0" borderId="14" xfId="0" applyNumberFormat="1" applyFont="1" applyFill="1" applyBorder="1" applyAlignment="1">
      <alignment/>
    </xf>
    <xf numFmtId="49" fontId="34" fillId="0" borderId="37" xfId="54" applyNumberFormat="1" applyFont="1" applyFill="1" applyBorder="1" applyAlignment="1">
      <alignment horizontal="left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169" fontId="37" fillId="0" borderId="25" xfId="0" applyNumberFormat="1" applyFont="1" applyFill="1" applyBorder="1" applyAlignment="1">
      <alignment/>
    </xf>
    <xf numFmtId="0" fontId="37" fillId="0" borderId="58" xfId="0" applyFont="1" applyFill="1" applyBorder="1" applyAlignment="1">
      <alignment horizontal="center"/>
    </xf>
    <xf numFmtId="169" fontId="37" fillId="0" borderId="25" xfId="0" applyNumberFormat="1" applyFont="1" applyFill="1" applyBorder="1" applyAlignment="1">
      <alignment horizontal="center"/>
    </xf>
    <xf numFmtId="169" fontId="34" fillId="4" borderId="48" xfId="0" applyNumberFormat="1" applyFont="1" applyFill="1" applyBorder="1" applyAlignment="1">
      <alignment/>
    </xf>
    <xf numFmtId="169" fontId="37" fillId="0" borderId="55" xfId="0" applyNumberFormat="1" applyFont="1" applyFill="1" applyBorder="1" applyAlignment="1">
      <alignment/>
    </xf>
    <xf numFmtId="0" fontId="34" fillId="0" borderId="25" xfId="0" applyFont="1" applyFill="1" applyBorder="1" applyAlignment="1">
      <alignment horizontal="center"/>
    </xf>
    <xf numFmtId="49" fontId="34" fillId="0" borderId="60" xfId="54" applyNumberFormat="1" applyFont="1" applyFill="1" applyBorder="1" applyAlignment="1">
      <alignment horizontal="center" vertical="center" wrapText="1"/>
      <protection/>
    </xf>
    <xf numFmtId="0" fontId="37" fillId="0" borderId="52" xfId="0" applyFont="1" applyFill="1" applyBorder="1" applyAlignment="1">
      <alignment horizontal="center"/>
    </xf>
    <xf numFmtId="169" fontId="37" fillId="0" borderId="56" xfId="0" applyNumberFormat="1" applyFont="1" applyFill="1" applyBorder="1" applyAlignment="1">
      <alignment/>
    </xf>
    <xf numFmtId="169" fontId="34" fillId="0" borderId="68" xfId="54" applyNumberFormat="1" applyFont="1" applyFill="1" applyBorder="1" applyAlignment="1">
      <alignment vertical="center" wrapText="1"/>
      <protection/>
    </xf>
    <xf numFmtId="169" fontId="34" fillId="0" borderId="70" xfId="54" applyNumberFormat="1" applyFont="1" applyFill="1" applyBorder="1" applyAlignment="1">
      <alignment vertical="center" wrapText="1"/>
      <protection/>
    </xf>
    <xf numFmtId="7" fontId="34" fillId="0" borderId="68" xfId="54" applyNumberFormat="1" applyFont="1" applyFill="1" applyBorder="1" applyAlignment="1">
      <alignment vertical="center" wrapText="1"/>
      <protection/>
    </xf>
    <xf numFmtId="7" fontId="42" fillId="0" borderId="68" xfId="54" applyNumberFormat="1" applyFont="1" applyFill="1" applyBorder="1" applyAlignment="1">
      <alignment vertical="center" wrapText="1"/>
      <protection/>
    </xf>
    <xf numFmtId="49" fontId="34" fillId="0" borderId="45" xfId="54" applyNumberFormat="1" applyFont="1" applyFill="1" applyBorder="1" applyAlignment="1">
      <alignment vertical="center" wrapText="1"/>
      <protection/>
    </xf>
    <xf numFmtId="7" fontId="38" fillId="0" borderId="68" xfId="54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49" fontId="34" fillId="0" borderId="0" xfId="54" applyNumberFormat="1" applyFont="1" applyFill="1" applyBorder="1" applyAlignment="1">
      <alignment horizontal="center" vertical="center" wrapText="1"/>
      <protection/>
    </xf>
    <xf numFmtId="169" fontId="37" fillId="0" borderId="0" xfId="0" applyNumberFormat="1" applyFont="1" applyFill="1" applyBorder="1" applyAlignment="1">
      <alignment/>
    </xf>
    <xf numFmtId="169" fontId="34" fillId="0" borderId="0" xfId="54" applyNumberFormat="1" applyFont="1" applyFill="1" applyBorder="1" applyAlignment="1">
      <alignment vertical="center" wrapText="1"/>
      <protection/>
    </xf>
    <xf numFmtId="43" fontId="34" fillId="0" borderId="0" xfId="54" applyNumberFormat="1" applyFont="1" applyFill="1" applyBorder="1" applyAlignment="1">
      <alignment vertical="center" wrapText="1"/>
      <protection/>
    </xf>
    <xf numFmtId="7" fontId="58" fillId="0" borderId="68" xfId="54" applyNumberFormat="1" applyFont="1" applyFill="1" applyBorder="1" applyAlignment="1">
      <alignment vertical="center" wrapText="1"/>
      <protection/>
    </xf>
    <xf numFmtId="17" fontId="0" fillId="0" borderId="0" xfId="0" applyNumberFormat="1" applyAlignment="1">
      <alignment/>
    </xf>
    <xf numFmtId="169" fontId="38" fillId="0" borderId="0" xfId="0" applyNumberFormat="1" applyFont="1" applyFill="1" applyBorder="1" applyAlignment="1">
      <alignment/>
    </xf>
    <xf numFmtId="43" fontId="37" fillId="0" borderId="0" xfId="54" applyNumberFormat="1" applyFont="1" applyFill="1" applyBorder="1" applyAlignment="1">
      <alignment vertical="center" wrapText="1"/>
      <protection/>
    </xf>
    <xf numFmtId="169" fontId="37" fillId="0" borderId="55" xfId="0" applyNumberFormat="1" applyFont="1" applyFill="1" applyBorder="1" applyAlignment="1">
      <alignment horizontal="center"/>
    </xf>
    <xf numFmtId="169" fontId="37" fillId="0" borderId="60" xfId="0" applyNumberFormat="1" applyFont="1" applyFill="1" applyBorder="1" applyAlignment="1">
      <alignment/>
    </xf>
    <xf numFmtId="49" fontId="34" fillId="0" borderId="13" xfId="54" applyNumberFormat="1" applyFont="1" applyFill="1" applyBorder="1" applyAlignment="1">
      <alignment horizontal="left" vertical="center" wrapText="1"/>
      <protection/>
    </xf>
    <xf numFmtId="0" fontId="37" fillId="0" borderId="71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169" fontId="34" fillId="4" borderId="14" xfId="0" applyNumberFormat="1" applyFont="1" applyFill="1" applyBorder="1" applyAlignment="1">
      <alignment horizontal="center"/>
    </xf>
    <xf numFmtId="0" fontId="35" fillId="4" borderId="73" xfId="0" applyFont="1" applyFill="1" applyBorder="1" applyAlignment="1">
      <alignment horizontal="center" vertical="center"/>
    </xf>
    <xf numFmtId="49" fontId="34" fillId="0" borderId="54" xfId="54" applyNumberFormat="1" applyFont="1" applyFill="1" applyBorder="1" applyAlignment="1">
      <alignment horizontal="left" vertical="center" wrapText="1"/>
      <protection/>
    </xf>
    <xf numFmtId="169" fontId="34" fillId="4" borderId="55" xfId="0" applyNumberFormat="1" applyFont="1" applyFill="1" applyBorder="1" applyAlignment="1">
      <alignment/>
    </xf>
    <xf numFmtId="7" fontId="34" fillId="0" borderId="74" xfId="54" applyNumberFormat="1" applyFont="1" applyFill="1" applyBorder="1" applyAlignment="1">
      <alignment vertical="center" wrapText="1"/>
      <protection/>
    </xf>
    <xf numFmtId="0" fontId="38" fillId="4" borderId="68" xfId="0" applyFont="1" applyFill="1" applyBorder="1" applyAlignment="1">
      <alignment horizontal="left" wrapText="1"/>
    </xf>
    <xf numFmtId="0" fontId="37" fillId="4" borderId="14" xfId="0" applyFont="1" applyFill="1" applyBorder="1" applyAlignment="1">
      <alignment/>
    </xf>
    <xf numFmtId="169" fontId="38" fillId="4" borderId="14" xfId="0" applyNumberFormat="1" applyFont="1" applyFill="1" applyBorder="1" applyAlignment="1">
      <alignment/>
    </xf>
    <xf numFmtId="43" fontId="38" fillId="0" borderId="75" xfId="54" applyNumberFormat="1" applyFont="1" applyFill="1" applyBorder="1" applyAlignment="1">
      <alignment vertical="center" wrapText="1"/>
      <protection/>
    </xf>
    <xf numFmtId="43" fontId="34" fillId="0" borderId="75" xfId="54" applyNumberFormat="1" applyFont="1" applyFill="1" applyBorder="1" applyAlignment="1">
      <alignment vertical="center" wrapText="1"/>
      <protection/>
    </xf>
    <xf numFmtId="0" fontId="34" fillId="0" borderId="36" xfId="0" applyFont="1" applyFill="1" applyBorder="1" applyAlignment="1">
      <alignment horizontal="center"/>
    </xf>
    <xf numFmtId="0" fontId="34" fillId="4" borderId="36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left"/>
    </xf>
    <xf numFmtId="49" fontId="34" fillId="0" borderId="64" xfId="54" applyNumberFormat="1" applyFont="1" applyFill="1" applyBorder="1" applyAlignment="1">
      <alignment horizontal="left" vertical="center" wrapText="1"/>
      <protection/>
    </xf>
    <xf numFmtId="49" fontId="34" fillId="0" borderId="76" xfId="54" applyNumberFormat="1" applyFont="1" applyFill="1" applyBorder="1" applyAlignment="1">
      <alignment horizontal="left" vertical="center" wrapText="1"/>
      <protection/>
    </xf>
    <xf numFmtId="0" fontId="37" fillId="0" borderId="24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49" fontId="39" fillId="0" borderId="53" xfId="54" applyNumberFormat="1" applyFont="1" applyFill="1" applyBorder="1" applyAlignment="1">
      <alignment horizontal="left" vertical="center" wrapText="1"/>
      <protection/>
    </xf>
    <xf numFmtId="7" fontId="38" fillId="0" borderId="74" xfId="54" applyNumberFormat="1" applyFont="1" applyFill="1" applyBorder="1" applyAlignment="1">
      <alignment vertical="center" wrapText="1"/>
      <protection/>
    </xf>
    <xf numFmtId="169" fontId="34" fillId="4" borderId="68" xfId="54" applyNumberFormat="1" applyFont="1" applyFill="1" applyBorder="1" applyAlignment="1">
      <alignment vertical="center" wrapText="1"/>
      <protection/>
    </xf>
    <xf numFmtId="43" fontId="34" fillId="4" borderId="68" xfId="54" applyNumberFormat="1" applyFont="1" applyFill="1" applyBorder="1" applyAlignment="1">
      <alignment vertical="center" wrapText="1"/>
      <protection/>
    </xf>
    <xf numFmtId="0" fontId="34" fillId="0" borderId="41" xfId="0" applyFont="1" applyBorder="1" applyAlignment="1">
      <alignment horizontal="left"/>
    </xf>
    <xf numFmtId="0" fontId="39" fillId="4" borderId="41" xfId="54" applyFont="1" applyFill="1" applyBorder="1" applyAlignment="1">
      <alignment horizontal="center" vertical="center" wrapText="1"/>
      <protection/>
    </xf>
    <xf numFmtId="0" fontId="41" fillId="0" borderId="41" xfId="54" applyFont="1" applyFill="1" applyBorder="1" applyAlignment="1">
      <alignment horizontal="center" vertical="center" wrapText="1"/>
      <protection/>
    </xf>
    <xf numFmtId="0" fontId="41" fillId="0" borderId="35" xfId="54" applyFont="1" applyFill="1" applyBorder="1" applyAlignment="1">
      <alignment horizontal="center" vertical="center" wrapText="1"/>
      <protection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169" fontId="37" fillId="0" borderId="70" xfId="0" applyNumberFormat="1" applyFont="1" applyFill="1" applyBorder="1" applyAlignment="1">
      <alignment/>
    </xf>
    <xf numFmtId="169" fontId="37" fillId="0" borderId="68" xfId="0" applyNumberFormat="1" applyFont="1" applyFill="1" applyBorder="1" applyAlignment="1">
      <alignment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169" fontId="37" fillId="0" borderId="77" xfId="0" applyNumberFormat="1" applyFont="1" applyFill="1" applyBorder="1" applyAlignment="1">
      <alignment/>
    </xf>
    <xf numFmtId="169" fontId="37" fillId="0" borderId="78" xfId="0" applyNumberFormat="1" applyFont="1" applyFill="1" applyBorder="1" applyAlignment="1">
      <alignment/>
    </xf>
    <xf numFmtId="169" fontId="37" fillId="0" borderId="79" xfId="0" applyNumberFormat="1" applyFont="1" applyFill="1" applyBorder="1" applyAlignment="1">
      <alignment/>
    </xf>
    <xf numFmtId="169" fontId="38" fillId="0" borderId="75" xfId="0" applyNumberFormat="1" applyFont="1" applyFill="1" applyBorder="1" applyAlignment="1">
      <alignment/>
    </xf>
    <xf numFmtId="169" fontId="37" fillId="0" borderId="77" xfId="0" applyNumberFormat="1" applyFont="1" applyFill="1" applyBorder="1" applyAlignment="1">
      <alignment/>
    </xf>
    <xf numFmtId="169" fontId="34" fillId="4" borderId="78" xfId="0" applyNumberFormat="1" applyFont="1" applyFill="1" applyBorder="1" applyAlignment="1">
      <alignment/>
    </xf>
    <xf numFmtId="0" fontId="37" fillId="0" borderId="25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9" fillId="4" borderId="31" xfId="54" applyFont="1" applyFill="1" applyBorder="1" applyAlignment="1">
      <alignment horizontal="center" vertical="center" wrapText="1"/>
      <protection/>
    </xf>
    <xf numFmtId="0" fontId="39" fillId="4" borderId="35" xfId="54" applyFont="1" applyFill="1" applyBorder="1" applyAlignment="1">
      <alignment horizontal="center" vertical="center" wrapText="1"/>
      <protection/>
    </xf>
    <xf numFmtId="0" fontId="34" fillId="0" borderId="48" xfId="0" applyFont="1" applyFill="1" applyBorder="1" applyAlignment="1">
      <alignment horizontal="center"/>
    </xf>
    <xf numFmtId="0" fontId="34" fillId="0" borderId="35" xfId="0" applyFont="1" applyBorder="1" applyAlignment="1">
      <alignment horizontal="left"/>
    </xf>
    <xf numFmtId="0" fontId="36" fillId="0" borderId="0" xfId="0" applyFont="1" applyBorder="1" applyAlignment="1">
      <alignment horizontal="left" wrapText="1"/>
    </xf>
    <xf numFmtId="0" fontId="43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left"/>
    </xf>
    <xf numFmtId="169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43" fontId="34" fillId="0" borderId="48" xfId="54" applyNumberFormat="1" applyFont="1" applyFill="1" applyBorder="1" applyAlignment="1">
      <alignment vertical="center" wrapText="1"/>
      <protection/>
    </xf>
    <xf numFmtId="0" fontId="41" fillId="0" borderId="41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169" fontId="57" fillId="0" borderId="48" xfId="54" applyNumberFormat="1" applyFont="1" applyFill="1" applyBorder="1" applyAlignment="1">
      <alignment vertical="center" wrapText="1"/>
      <protection/>
    </xf>
    <xf numFmtId="43" fontId="57" fillId="0" borderId="68" xfId="54" applyNumberFormat="1" applyFont="1" applyFill="1" applyBorder="1" applyAlignment="1">
      <alignment vertical="center" wrapText="1"/>
      <protection/>
    </xf>
    <xf numFmtId="0" fontId="39" fillId="4" borderId="50" xfId="54" applyFont="1" applyFill="1" applyBorder="1" applyAlignment="1">
      <alignment horizontal="center" vertical="center" wrapText="1"/>
      <protection/>
    </xf>
    <xf numFmtId="0" fontId="39" fillId="4" borderId="80" xfId="54" applyFont="1" applyFill="1" applyBorder="1" applyAlignment="1">
      <alignment horizontal="center" vertical="center" wrapText="1"/>
      <protection/>
    </xf>
    <xf numFmtId="0" fontId="39" fillId="4" borderId="81" xfId="54" applyFont="1" applyFill="1" applyBorder="1" applyAlignment="1">
      <alignment horizontal="center" vertical="center" wrapText="1"/>
      <protection/>
    </xf>
    <xf numFmtId="0" fontId="39" fillId="4" borderId="30" xfId="54" applyFont="1" applyFill="1" applyBorder="1" applyAlignment="1">
      <alignment horizontal="center" vertical="center" wrapText="1"/>
      <protection/>
    </xf>
    <xf numFmtId="0" fontId="39" fillId="4" borderId="82" xfId="54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41" fillId="0" borderId="84" xfId="0" applyFont="1" applyBorder="1" applyAlignment="1">
      <alignment horizontal="center"/>
    </xf>
    <xf numFmtId="43" fontId="34" fillId="0" borderId="85" xfId="54" applyNumberFormat="1" applyFont="1" applyFill="1" applyBorder="1" applyAlignment="1">
      <alignment vertical="center" wrapText="1"/>
      <protection/>
    </xf>
    <xf numFmtId="43" fontId="34" fillId="0" borderId="86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07"/>
      <c r="D1" s="407"/>
      <c r="E1" s="407"/>
      <c r="F1" s="407"/>
      <c r="G1" s="407"/>
    </row>
    <row r="2" spans="3:7" ht="18" customHeight="1">
      <c r="C2" s="407"/>
      <c r="D2" s="407"/>
      <c r="E2" s="407"/>
      <c r="F2" s="407"/>
      <c r="G2" s="407"/>
    </row>
    <row r="3" ht="12.75">
      <c r="F3" t="s">
        <v>534</v>
      </c>
    </row>
    <row r="5" spans="3:7" ht="18">
      <c r="C5" s="408" t="s">
        <v>370</v>
      </c>
      <c r="D5" s="408"/>
      <c r="E5" s="408"/>
      <c r="F5" s="408"/>
      <c r="G5" s="408"/>
    </row>
    <row r="6" spans="3:7" ht="18">
      <c r="C6" s="409" t="s">
        <v>101</v>
      </c>
      <c r="D6" s="409"/>
      <c r="E6" s="409"/>
      <c r="F6" s="409"/>
      <c r="G6" s="409"/>
    </row>
    <row r="7" spans="3:7" ht="18">
      <c r="C7" s="408" t="s">
        <v>46</v>
      </c>
      <c r="D7" s="408"/>
      <c r="E7" s="408"/>
      <c r="F7" s="408"/>
      <c r="G7" s="408"/>
    </row>
    <row r="8" spans="3:7" ht="18">
      <c r="C8" s="408" t="s">
        <v>123</v>
      </c>
      <c r="D8" s="408"/>
      <c r="E8" s="408"/>
      <c r="F8" s="408"/>
      <c r="G8" s="408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01" t="s">
        <v>104</v>
      </c>
      <c r="D11" s="402"/>
      <c r="E11" s="402"/>
      <c r="F11" s="402"/>
      <c r="G11" s="403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04" t="s">
        <v>69</v>
      </c>
      <c r="D71" s="405"/>
      <c r="E71" s="405"/>
      <c r="F71" s="405"/>
      <c r="G71" s="406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07"/>
      <c r="C1" s="407"/>
      <c r="D1" s="407"/>
      <c r="E1" s="407"/>
      <c r="F1" s="407"/>
    </row>
    <row r="2" spans="2:6" ht="17.25" customHeight="1">
      <c r="B2" s="407"/>
      <c r="C2" s="407"/>
      <c r="D2" s="407"/>
      <c r="E2" s="407"/>
      <c r="F2" s="407"/>
    </row>
    <row r="3" ht="12.75">
      <c r="E3" t="s">
        <v>533</v>
      </c>
    </row>
    <row r="5" spans="2:6" ht="18">
      <c r="B5" s="411" t="s">
        <v>488</v>
      </c>
      <c r="C5" s="411"/>
      <c r="D5" s="411"/>
      <c r="E5" s="411"/>
      <c r="F5" s="411"/>
    </row>
    <row r="6" spans="2:6" ht="18">
      <c r="B6" s="412" t="s">
        <v>369</v>
      </c>
      <c r="C6" s="412"/>
      <c r="D6" s="412"/>
      <c r="E6" s="412"/>
      <c r="F6" s="412"/>
    </row>
    <row r="7" spans="2:6" ht="18">
      <c r="B7" s="411" t="s">
        <v>46</v>
      </c>
      <c r="C7" s="411"/>
      <c r="D7" s="411"/>
      <c r="E7" s="411"/>
      <c r="F7" s="411"/>
    </row>
    <row r="8" spans="2:6" ht="18">
      <c r="B8" s="411" t="s">
        <v>94</v>
      </c>
      <c r="C8" s="411"/>
      <c r="D8" s="411"/>
      <c r="E8" s="411"/>
      <c r="F8" s="411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13" t="s">
        <v>52</v>
      </c>
      <c r="C23" s="414"/>
      <c r="D23" s="415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17" t="s">
        <v>325</v>
      </c>
      <c r="C25" s="418"/>
      <c r="D25" s="418"/>
      <c r="E25" s="418"/>
      <c r="F25" s="418"/>
    </row>
    <row r="26" spans="2:6" ht="21.75" customHeight="1">
      <c r="B26" s="418"/>
      <c r="C26" s="418"/>
      <c r="D26" s="418"/>
      <c r="E26" s="418"/>
      <c r="F26" s="418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16" t="s">
        <v>373</v>
      </c>
      <c r="C30" s="416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10"/>
      <c r="C34" s="410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bestFit="1" customWidth="1"/>
    <col min="10" max="10" width="16.375" style="0" customWidth="1"/>
    <col min="13" max="13" width="11.75390625" style="0" bestFit="1" customWidth="1"/>
  </cols>
  <sheetData>
    <row r="1" spans="1:13" ht="15.75" customHeight="1">
      <c r="A1" s="423" t="s">
        <v>646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0" ht="15.75" customHeight="1">
      <c r="A2" s="423" t="s">
        <v>633</v>
      </c>
      <c r="B2" s="423"/>
      <c r="C2" s="423"/>
      <c r="D2" s="423"/>
      <c r="E2" s="423"/>
      <c r="F2" s="423"/>
      <c r="G2" s="240"/>
      <c r="H2" s="240"/>
      <c r="I2" s="240"/>
      <c r="J2" s="240"/>
    </row>
    <row r="3" spans="1:10" ht="20.25" customHeight="1" thickBot="1">
      <c r="A3" s="424"/>
      <c r="B3" s="424"/>
      <c r="C3" s="424"/>
      <c r="D3" s="424"/>
      <c r="E3" s="424"/>
      <c r="F3" s="424"/>
      <c r="G3" s="424"/>
      <c r="H3" s="424"/>
      <c r="I3" s="424"/>
      <c r="J3" s="424"/>
    </row>
    <row r="4" spans="1:10" ht="21.75" customHeight="1" thickBot="1">
      <c r="A4" s="233" t="s">
        <v>556</v>
      </c>
      <c r="B4" s="234" t="s">
        <v>557</v>
      </c>
      <c r="C4" s="235" t="s">
        <v>558</v>
      </c>
      <c r="D4" s="234" t="s">
        <v>559</v>
      </c>
      <c r="E4" s="234" t="s">
        <v>560</v>
      </c>
      <c r="F4" s="234" t="s">
        <v>561</v>
      </c>
      <c r="G4" s="379" t="s">
        <v>567</v>
      </c>
      <c r="H4" s="425"/>
      <c r="I4" s="425"/>
      <c r="J4" s="422"/>
    </row>
    <row r="5" spans="1:10" ht="15.75" customHeight="1" thickBot="1">
      <c r="A5" s="236" t="s">
        <v>562</v>
      </c>
      <c r="B5" s="237"/>
      <c r="C5" s="238" t="s">
        <v>563</v>
      </c>
      <c r="D5" s="239" t="s">
        <v>564</v>
      </c>
      <c r="E5" s="239" t="s">
        <v>565</v>
      </c>
      <c r="F5" s="264" t="s">
        <v>62</v>
      </c>
      <c r="G5" s="379" t="s">
        <v>615</v>
      </c>
      <c r="H5" s="422"/>
      <c r="I5" s="379" t="s">
        <v>616</v>
      </c>
      <c r="J5" s="422"/>
    </row>
    <row r="6" spans="1:10" ht="9" customHeight="1" thickBot="1">
      <c r="A6" s="270" t="s">
        <v>196</v>
      </c>
      <c r="B6" s="266" t="s">
        <v>199</v>
      </c>
      <c r="C6" s="266" t="s">
        <v>200</v>
      </c>
      <c r="D6" s="267" t="s">
        <v>201</v>
      </c>
      <c r="E6" s="268" t="s">
        <v>202</v>
      </c>
      <c r="F6" s="269" t="s">
        <v>203</v>
      </c>
      <c r="G6" s="381">
        <v>8</v>
      </c>
      <c r="H6" s="382"/>
      <c r="I6" s="429">
        <v>9</v>
      </c>
      <c r="J6" s="430"/>
    </row>
    <row r="7" spans="1:10" ht="14.25" customHeight="1" thickBot="1">
      <c r="A7" s="271"/>
      <c r="B7" s="419" t="s">
        <v>582</v>
      </c>
      <c r="C7" s="419"/>
      <c r="D7" s="419"/>
      <c r="E7" s="419"/>
      <c r="F7" s="420"/>
      <c r="G7" s="303"/>
      <c r="H7" s="304"/>
      <c r="I7" s="305"/>
      <c r="J7" s="457"/>
    </row>
    <row r="8" spans="1:10" ht="24.75" customHeight="1">
      <c r="A8" s="246"/>
      <c r="B8" s="277" t="s">
        <v>618</v>
      </c>
      <c r="C8" s="265" t="s">
        <v>580</v>
      </c>
      <c r="D8" s="247">
        <v>74208</v>
      </c>
      <c r="E8" s="248">
        <v>0.15</v>
      </c>
      <c r="F8" s="278">
        <f>D8*E8</f>
        <v>11131.199999999999</v>
      </c>
      <c r="G8" s="275"/>
      <c r="H8" s="276"/>
      <c r="I8" s="286"/>
      <c r="J8" s="276"/>
    </row>
    <row r="9" spans="1:10" ht="16.5" customHeight="1">
      <c r="A9" s="246"/>
      <c r="B9" s="309" t="s">
        <v>619</v>
      </c>
      <c r="C9" s="265" t="s">
        <v>580</v>
      </c>
      <c r="D9" s="247">
        <v>36243</v>
      </c>
      <c r="E9" s="248">
        <v>0.15</v>
      </c>
      <c r="F9" s="318">
        <f>D9*E9</f>
        <v>5436.45</v>
      </c>
      <c r="G9" s="275"/>
      <c r="H9" s="276"/>
      <c r="I9" s="286"/>
      <c r="J9" s="276"/>
    </row>
    <row r="10" spans="1:10" ht="15.75" customHeight="1">
      <c r="A10" s="246"/>
      <c r="B10" s="309" t="s">
        <v>583</v>
      </c>
      <c r="C10" s="265" t="s">
        <v>5</v>
      </c>
      <c r="D10" s="247">
        <v>183</v>
      </c>
      <c r="E10" s="248">
        <v>10.5</v>
      </c>
      <c r="F10" s="310">
        <f>E10*D10</f>
        <v>1921.5</v>
      </c>
      <c r="G10" s="275"/>
      <c r="H10" s="276"/>
      <c r="I10" s="275"/>
      <c r="J10" s="276"/>
    </row>
    <row r="11" spans="1:10" ht="17.25" customHeight="1" thickBot="1">
      <c r="A11" s="246"/>
      <c r="B11" s="242" t="s">
        <v>566</v>
      </c>
      <c r="C11" s="243"/>
      <c r="D11" s="244"/>
      <c r="E11" s="245"/>
      <c r="F11" s="272">
        <f>F10+F9+F8</f>
        <v>18489.149999999998</v>
      </c>
      <c r="G11" s="275"/>
      <c r="H11" s="276"/>
      <c r="I11" s="275"/>
      <c r="J11" s="276">
        <v>18489.15</v>
      </c>
    </row>
    <row r="12" spans="1:10" ht="12.75" customHeight="1" thickBot="1">
      <c r="A12" s="271"/>
      <c r="B12" s="419" t="s">
        <v>554</v>
      </c>
      <c r="C12" s="419"/>
      <c r="D12" s="419"/>
      <c r="E12" s="419"/>
      <c r="F12" s="420"/>
      <c r="G12" s="275"/>
      <c r="H12" s="276"/>
      <c r="I12" s="275"/>
      <c r="J12" s="276"/>
    </row>
    <row r="13" spans="1:10" ht="15" customHeight="1">
      <c r="A13" s="241"/>
      <c r="B13" s="309" t="s">
        <v>578</v>
      </c>
      <c r="C13" s="265" t="s">
        <v>5</v>
      </c>
      <c r="D13" s="247">
        <v>142</v>
      </c>
      <c r="E13" s="248">
        <v>180</v>
      </c>
      <c r="F13" s="310">
        <f>E13*D13</f>
        <v>25560</v>
      </c>
      <c r="G13" s="275"/>
      <c r="H13" s="276"/>
      <c r="I13" s="275"/>
      <c r="J13" s="276"/>
    </row>
    <row r="14" spans="1:10" ht="15" customHeight="1" thickBot="1">
      <c r="A14" s="241"/>
      <c r="B14" s="242" t="s">
        <v>566</v>
      </c>
      <c r="C14" s="243"/>
      <c r="D14" s="244"/>
      <c r="E14" s="245"/>
      <c r="F14" s="272">
        <v>25560</v>
      </c>
      <c r="G14" s="275"/>
      <c r="H14" s="276">
        <v>25560</v>
      </c>
      <c r="I14" s="275"/>
      <c r="J14" s="276"/>
    </row>
    <row r="15" spans="1:10" ht="15" customHeight="1" thickBot="1">
      <c r="A15" s="271"/>
      <c r="B15" s="419" t="s">
        <v>628</v>
      </c>
      <c r="C15" s="419"/>
      <c r="D15" s="419"/>
      <c r="E15" s="419"/>
      <c r="F15" s="420"/>
      <c r="G15" s="275"/>
      <c r="H15" s="276"/>
      <c r="I15" s="275"/>
      <c r="J15" s="276"/>
    </row>
    <row r="16" spans="1:10" ht="15" customHeight="1">
      <c r="A16" s="246"/>
      <c r="B16" s="277" t="s">
        <v>629</v>
      </c>
      <c r="C16" s="265" t="s">
        <v>5</v>
      </c>
      <c r="D16" s="247">
        <v>1922</v>
      </c>
      <c r="E16" s="248">
        <v>5.86</v>
      </c>
      <c r="F16" s="278">
        <f>D16*E16</f>
        <v>11262.92</v>
      </c>
      <c r="G16" s="275"/>
      <c r="H16" s="276"/>
      <c r="I16" s="275"/>
      <c r="J16" s="276"/>
    </row>
    <row r="17" spans="1:10" ht="15" customHeight="1" thickBot="1">
      <c r="A17" s="246"/>
      <c r="B17" s="309" t="s">
        <v>630</v>
      </c>
      <c r="C17" s="265" t="s">
        <v>5</v>
      </c>
      <c r="D17" s="247"/>
      <c r="E17" s="248"/>
      <c r="F17" s="358">
        <v>11262.9</v>
      </c>
      <c r="G17" s="275"/>
      <c r="H17" s="276"/>
      <c r="I17" s="275"/>
      <c r="J17" s="276">
        <v>11262.9</v>
      </c>
    </row>
    <row r="18" spans="1:10" ht="12.75" customHeight="1" thickBot="1">
      <c r="A18" s="271"/>
      <c r="B18" s="419" t="s">
        <v>555</v>
      </c>
      <c r="C18" s="419"/>
      <c r="D18" s="419"/>
      <c r="E18" s="419"/>
      <c r="F18" s="419"/>
      <c r="G18" s="275"/>
      <c r="H18" s="276"/>
      <c r="I18" s="275"/>
      <c r="J18" s="276"/>
    </row>
    <row r="19" spans="1:10" ht="16.5" customHeight="1" hidden="1" thickBot="1">
      <c r="A19" s="279"/>
      <c r="B19" s="281"/>
      <c r="C19" s="282"/>
      <c r="D19" s="282"/>
      <c r="E19" s="285"/>
      <c r="F19" s="258"/>
      <c r="G19" s="275"/>
      <c r="H19" s="276"/>
      <c r="I19" s="275"/>
      <c r="J19" s="276"/>
    </row>
    <row r="20" spans="1:10" ht="32.25" customHeight="1">
      <c r="A20" s="249"/>
      <c r="B20" s="288" t="s">
        <v>584</v>
      </c>
      <c r="C20" s="265" t="s">
        <v>5</v>
      </c>
      <c r="D20" s="247">
        <v>385</v>
      </c>
      <c r="E20" s="287">
        <v>70</v>
      </c>
      <c r="F20" s="284">
        <f>E20*D20</f>
        <v>26950</v>
      </c>
      <c r="G20" s="275"/>
      <c r="H20" s="276"/>
      <c r="I20" s="275"/>
      <c r="J20" s="276">
        <v>26950</v>
      </c>
    </row>
    <row r="21" spans="1:10" ht="19.5" customHeight="1">
      <c r="A21" s="249"/>
      <c r="B21" s="288" t="s">
        <v>579</v>
      </c>
      <c r="C21" s="265" t="s">
        <v>5</v>
      </c>
      <c r="D21" s="247">
        <v>757</v>
      </c>
      <c r="E21" s="287">
        <v>0.81</v>
      </c>
      <c r="F21" s="284">
        <f>E21*D21</f>
        <v>613.1700000000001</v>
      </c>
      <c r="G21" s="275"/>
      <c r="H21" s="276">
        <v>613.17</v>
      </c>
      <c r="I21" s="275"/>
      <c r="J21" s="276"/>
    </row>
    <row r="22" spans="1:10" ht="19.5" customHeight="1">
      <c r="A22" s="249"/>
      <c r="B22" s="288" t="s">
        <v>585</v>
      </c>
      <c r="C22" s="265" t="s">
        <v>5</v>
      </c>
      <c r="D22" s="247">
        <v>244</v>
      </c>
      <c r="E22" s="287">
        <v>3.25</v>
      </c>
      <c r="F22" s="284">
        <f>E22*D22</f>
        <v>793</v>
      </c>
      <c r="G22" s="275"/>
      <c r="H22" s="276"/>
      <c r="I22" s="275"/>
      <c r="J22" s="276">
        <v>793</v>
      </c>
    </row>
    <row r="23" spans="1:10" ht="19.5" customHeight="1">
      <c r="A23" s="249"/>
      <c r="B23" s="288" t="s">
        <v>581</v>
      </c>
      <c r="C23" s="265" t="s">
        <v>5</v>
      </c>
      <c r="D23" s="247">
        <v>82</v>
      </c>
      <c r="E23" s="287">
        <v>8.2</v>
      </c>
      <c r="F23" s="284">
        <f>E23*D23</f>
        <v>672.4</v>
      </c>
      <c r="G23" s="275"/>
      <c r="H23" s="276"/>
      <c r="I23" s="275"/>
      <c r="J23" s="276">
        <v>672</v>
      </c>
    </row>
    <row r="24" spans="1:10" ht="16.5" thickBot="1">
      <c r="A24" s="280"/>
      <c r="B24" s="253" t="s">
        <v>566</v>
      </c>
      <c r="C24" s="283"/>
      <c r="D24" s="254"/>
      <c r="E24" s="255"/>
      <c r="F24" s="292">
        <f>F23+F22+F21+F20</f>
        <v>29028.57</v>
      </c>
      <c r="G24" s="275"/>
      <c r="H24" s="276"/>
      <c r="I24" s="275"/>
      <c r="J24" s="276"/>
    </row>
    <row r="25" spans="1:10" ht="14.25" customHeight="1" thickBot="1">
      <c r="A25" s="271"/>
      <c r="B25" s="419" t="s">
        <v>568</v>
      </c>
      <c r="C25" s="419"/>
      <c r="D25" s="419"/>
      <c r="E25" s="419"/>
      <c r="F25" s="420"/>
      <c r="G25" s="275"/>
      <c r="H25" s="276"/>
      <c r="I25" s="275"/>
      <c r="J25" s="276"/>
    </row>
    <row r="26" spans="1:10" ht="21" customHeight="1">
      <c r="A26" s="325"/>
      <c r="B26" s="326" t="s">
        <v>634</v>
      </c>
      <c r="C26" s="327" t="s">
        <v>8</v>
      </c>
      <c r="D26" s="328">
        <v>306</v>
      </c>
      <c r="E26" s="329">
        <v>5</v>
      </c>
      <c r="F26" s="330">
        <f>E26*D26</f>
        <v>1530</v>
      </c>
      <c r="G26" s="275"/>
      <c r="H26" s="276">
        <v>1530</v>
      </c>
      <c r="I26" s="275"/>
      <c r="J26" s="276"/>
    </row>
    <row r="27" spans="1:10" ht="16.5" thickBot="1">
      <c r="A27" s="312"/>
      <c r="B27" s="324" t="s">
        <v>112</v>
      </c>
      <c r="C27" s="313" t="s">
        <v>8</v>
      </c>
      <c r="D27" s="289">
        <v>847</v>
      </c>
      <c r="E27" s="291">
        <v>2</v>
      </c>
      <c r="F27" s="314">
        <f>E27*D27</f>
        <v>1694</v>
      </c>
      <c r="G27" s="275"/>
      <c r="H27" s="276"/>
      <c r="I27" s="275"/>
      <c r="J27" s="276">
        <v>1694</v>
      </c>
    </row>
    <row r="28" spans="1:10" ht="16.5" thickBot="1">
      <c r="A28" s="315"/>
      <c r="B28" s="316" t="s">
        <v>566</v>
      </c>
      <c r="C28" s="261"/>
      <c r="D28" s="262"/>
      <c r="E28" s="263"/>
      <c r="F28" s="317">
        <f>F27+F26</f>
        <v>3224</v>
      </c>
      <c r="G28" s="275"/>
      <c r="H28" s="276"/>
      <c r="I28" s="275"/>
      <c r="J28" s="276"/>
    </row>
    <row r="29" spans="1:10" ht="16.5" thickBot="1">
      <c r="A29" s="380" t="s">
        <v>587</v>
      </c>
      <c r="B29" s="419"/>
      <c r="C29" s="419"/>
      <c r="D29" s="419"/>
      <c r="E29" s="419"/>
      <c r="F29" s="420"/>
      <c r="G29" s="275"/>
      <c r="H29" s="339"/>
      <c r="I29" s="275"/>
      <c r="J29" s="276"/>
    </row>
    <row r="30" spans="1:10" ht="15.75">
      <c r="A30" s="249"/>
      <c r="B30" s="294" t="s">
        <v>588</v>
      </c>
      <c r="C30" s="265" t="s">
        <v>5</v>
      </c>
      <c r="D30" s="247">
        <v>61</v>
      </c>
      <c r="E30" s="256">
        <v>12</v>
      </c>
      <c r="F30" s="257">
        <f>E30*D30</f>
        <v>732</v>
      </c>
      <c r="G30" s="275"/>
      <c r="H30" s="339"/>
      <c r="I30" s="275"/>
      <c r="J30" s="276"/>
    </row>
    <row r="31" spans="1:10" ht="15.75">
      <c r="A31" s="249"/>
      <c r="B31" s="341" t="s">
        <v>589</v>
      </c>
      <c r="C31" s="265" t="s">
        <v>5</v>
      </c>
      <c r="D31" s="247">
        <v>61</v>
      </c>
      <c r="E31" s="256">
        <v>5</v>
      </c>
      <c r="F31" s="257">
        <f>E31*D31</f>
        <v>305</v>
      </c>
      <c r="G31" s="275"/>
      <c r="H31" s="339"/>
      <c r="I31" s="275"/>
      <c r="J31" s="276"/>
    </row>
    <row r="32" spans="1:10" ht="15.75">
      <c r="A32" s="250"/>
      <c r="B32" s="242" t="s">
        <v>590</v>
      </c>
      <c r="C32" s="265" t="s">
        <v>5</v>
      </c>
      <c r="D32" s="244">
        <v>61</v>
      </c>
      <c r="E32" s="256">
        <v>18</v>
      </c>
      <c r="F32" s="257">
        <f>E32*D32</f>
        <v>1098</v>
      </c>
      <c r="G32" s="275"/>
      <c r="H32" s="339"/>
      <c r="I32" s="275"/>
      <c r="J32" s="276"/>
    </row>
    <row r="33" spans="1:10" ht="15.75">
      <c r="A33" s="250"/>
      <c r="B33" s="242" t="s">
        <v>591</v>
      </c>
      <c r="C33" s="265" t="s">
        <v>5</v>
      </c>
      <c r="D33" s="244">
        <v>1280</v>
      </c>
      <c r="E33" s="256">
        <v>2</v>
      </c>
      <c r="F33" s="257">
        <f>E33*D33</f>
        <v>2560</v>
      </c>
      <c r="G33" s="275"/>
      <c r="H33" s="339"/>
      <c r="I33" s="275"/>
      <c r="J33" s="276"/>
    </row>
    <row r="34" spans="1:10" ht="15.75">
      <c r="A34" s="250"/>
      <c r="B34" s="242" t="s">
        <v>593</v>
      </c>
      <c r="C34" s="265" t="s">
        <v>5</v>
      </c>
      <c r="D34" s="244">
        <v>178</v>
      </c>
      <c r="E34" s="256">
        <v>15</v>
      </c>
      <c r="F34" s="257">
        <f>E34*D34</f>
        <v>2670</v>
      </c>
      <c r="G34" s="275"/>
      <c r="H34" s="339"/>
      <c r="I34" s="275"/>
      <c r="J34" s="276"/>
    </row>
    <row r="35" spans="1:10" ht="16.5" thickBot="1">
      <c r="A35" s="250"/>
      <c r="B35" s="277" t="s">
        <v>566</v>
      </c>
      <c r="C35" s="296"/>
      <c r="D35" s="244"/>
      <c r="E35" s="256"/>
      <c r="F35" s="331">
        <f>F34+F33+F32+F31+F30</f>
        <v>7365</v>
      </c>
      <c r="G35" s="275"/>
      <c r="H35" s="339"/>
      <c r="I35" s="275"/>
      <c r="J35" s="276">
        <v>7365</v>
      </c>
    </row>
    <row r="36" spans="1:10" ht="17.25" customHeight="1" thickBot="1">
      <c r="A36" s="433" t="s">
        <v>109</v>
      </c>
      <c r="B36" s="434"/>
      <c r="C36" s="434"/>
      <c r="D36" s="434"/>
      <c r="E36" s="434"/>
      <c r="F36" s="435"/>
      <c r="G36" s="275"/>
      <c r="H36" s="362"/>
      <c r="I36" s="275"/>
      <c r="J36" s="276"/>
    </row>
    <row r="37" spans="1:10" ht="15.75">
      <c r="A37" s="333"/>
      <c r="B37" s="383" t="s">
        <v>570</v>
      </c>
      <c r="C37" s="389"/>
      <c r="D37" s="328"/>
      <c r="E37" s="396"/>
      <c r="F37" s="388"/>
      <c r="G37" s="275"/>
      <c r="H37" s="367"/>
      <c r="I37" s="275"/>
      <c r="J37" s="276"/>
    </row>
    <row r="38" spans="1:10" ht="15.75">
      <c r="A38" s="250"/>
      <c r="B38" s="293" t="s">
        <v>574</v>
      </c>
      <c r="C38" s="296" t="s">
        <v>8</v>
      </c>
      <c r="D38" s="244">
        <v>8496</v>
      </c>
      <c r="E38" s="306">
        <v>12</v>
      </c>
      <c r="F38" s="390">
        <f aca="true" t="shared" si="0" ref="F38:F46">E38*D38</f>
        <v>101952</v>
      </c>
      <c r="G38" s="275" t="s">
        <v>642</v>
      </c>
      <c r="H38" s="366">
        <f>D38*2</f>
        <v>16992</v>
      </c>
      <c r="I38" s="275"/>
      <c r="J38" s="276"/>
    </row>
    <row r="39" spans="1:10" ht="15.75">
      <c r="A39" s="249"/>
      <c r="B39" s="384" t="s">
        <v>596</v>
      </c>
      <c r="C39" s="296" t="s">
        <v>8</v>
      </c>
      <c r="D39" s="247">
        <v>999</v>
      </c>
      <c r="E39" s="397">
        <v>3</v>
      </c>
      <c r="F39" s="391">
        <f t="shared" si="0"/>
        <v>2997</v>
      </c>
      <c r="G39" s="275"/>
      <c r="H39" s="276"/>
      <c r="I39" s="275"/>
      <c r="J39" s="276">
        <v>2997</v>
      </c>
    </row>
    <row r="40" spans="1:10" ht="15.75">
      <c r="A40" s="249"/>
      <c r="B40" s="384" t="s">
        <v>594</v>
      </c>
      <c r="C40" s="296" t="s">
        <v>8</v>
      </c>
      <c r="D40" s="247">
        <v>396</v>
      </c>
      <c r="E40" s="397">
        <v>11</v>
      </c>
      <c r="F40" s="391">
        <f t="shared" si="0"/>
        <v>4356</v>
      </c>
      <c r="G40" s="275"/>
      <c r="H40" s="339"/>
      <c r="I40" s="275"/>
      <c r="J40" s="276">
        <v>4356</v>
      </c>
    </row>
    <row r="41" spans="1:10" ht="15.75">
      <c r="A41" s="249"/>
      <c r="B41" s="384" t="s">
        <v>595</v>
      </c>
      <c r="C41" s="296" t="s">
        <v>8</v>
      </c>
      <c r="D41" s="247">
        <v>440</v>
      </c>
      <c r="E41" s="397">
        <v>10</v>
      </c>
      <c r="F41" s="391">
        <f t="shared" si="0"/>
        <v>4400</v>
      </c>
      <c r="G41" s="275"/>
      <c r="H41" s="339"/>
      <c r="I41" s="275"/>
      <c r="J41" s="276">
        <v>4400</v>
      </c>
    </row>
    <row r="42" spans="1:10" ht="19.5" customHeight="1">
      <c r="A42" s="250"/>
      <c r="B42" s="384" t="s">
        <v>576</v>
      </c>
      <c r="C42" s="296" t="s">
        <v>8</v>
      </c>
      <c r="D42" s="244">
        <v>266</v>
      </c>
      <c r="E42" s="397">
        <v>30</v>
      </c>
      <c r="F42" s="391">
        <f t="shared" si="0"/>
        <v>7980</v>
      </c>
      <c r="G42" s="275"/>
      <c r="H42" s="342">
        <v>266</v>
      </c>
      <c r="I42" s="275"/>
      <c r="J42" s="276"/>
    </row>
    <row r="43" spans="1:10" ht="15.75">
      <c r="A43" s="250"/>
      <c r="B43" s="384" t="s">
        <v>569</v>
      </c>
      <c r="C43" s="296" t="s">
        <v>8</v>
      </c>
      <c r="D43" s="244">
        <v>2249</v>
      </c>
      <c r="E43" s="397">
        <v>2</v>
      </c>
      <c r="F43" s="391">
        <f t="shared" si="0"/>
        <v>4498</v>
      </c>
      <c r="G43" s="275"/>
      <c r="H43" s="339"/>
      <c r="I43" s="275"/>
      <c r="J43" s="276">
        <v>4498</v>
      </c>
    </row>
    <row r="44" spans="1:10" ht="15.75">
      <c r="A44" s="250"/>
      <c r="B44" s="384" t="s">
        <v>635</v>
      </c>
      <c r="C44" s="296" t="s">
        <v>8</v>
      </c>
      <c r="D44" s="244">
        <v>162</v>
      </c>
      <c r="E44" s="397">
        <v>2</v>
      </c>
      <c r="F44" s="391">
        <f t="shared" si="0"/>
        <v>324</v>
      </c>
      <c r="G44" s="275"/>
      <c r="H44" s="339">
        <v>324</v>
      </c>
      <c r="I44" s="275"/>
      <c r="J44" s="276"/>
    </row>
    <row r="45" spans="1:10" ht="15.75">
      <c r="A45" s="250"/>
      <c r="B45" s="384" t="s">
        <v>643</v>
      </c>
      <c r="C45" s="296" t="s">
        <v>8</v>
      </c>
      <c r="D45" s="244">
        <v>726</v>
      </c>
      <c r="E45" s="397">
        <v>8</v>
      </c>
      <c r="F45" s="391">
        <f t="shared" si="0"/>
        <v>5808</v>
      </c>
      <c r="G45" s="275"/>
      <c r="H45" s="339">
        <v>5808</v>
      </c>
      <c r="I45" s="275"/>
      <c r="J45" s="276"/>
    </row>
    <row r="46" spans="1:10" ht="15.75">
      <c r="A46" s="250"/>
      <c r="B46" s="384" t="s">
        <v>644</v>
      </c>
      <c r="C46" s="296" t="s">
        <v>8</v>
      </c>
      <c r="D46" s="244">
        <v>444</v>
      </c>
      <c r="E46" s="397">
        <v>8</v>
      </c>
      <c r="F46" s="391">
        <f t="shared" si="0"/>
        <v>3552</v>
      </c>
      <c r="G46" s="275"/>
      <c r="H46" s="339">
        <v>3552</v>
      </c>
      <c r="I46" s="275"/>
      <c r="J46" s="276"/>
    </row>
    <row r="47" spans="1:10" ht="15.75">
      <c r="A47" s="250"/>
      <c r="B47" s="384" t="s">
        <v>572</v>
      </c>
      <c r="C47" s="296"/>
      <c r="D47" s="244"/>
      <c r="E47" s="397"/>
      <c r="F47" s="391"/>
      <c r="G47" s="275"/>
      <c r="H47" s="339"/>
      <c r="I47" s="275"/>
      <c r="J47" s="276"/>
    </row>
    <row r="48" spans="1:10" ht="15.75">
      <c r="A48" s="250"/>
      <c r="B48" s="384" t="s">
        <v>594</v>
      </c>
      <c r="C48" s="296" t="s">
        <v>8</v>
      </c>
      <c r="D48" s="247">
        <v>396</v>
      </c>
      <c r="E48" s="397">
        <v>100</v>
      </c>
      <c r="F48" s="391">
        <f>E48*D48</f>
        <v>39600</v>
      </c>
      <c r="G48" s="275" t="s">
        <v>645</v>
      </c>
      <c r="H48" s="339">
        <f>D48*4</f>
        <v>1584</v>
      </c>
      <c r="I48" s="275"/>
      <c r="J48" s="337">
        <f>F48-H48</f>
        <v>38016</v>
      </c>
    </row>
    <row r="49" spans="1:10" ht="20.25" customHeight="1">
      <c r="A49" s="250"/>
      <c r="B49" s="384" t="s">
        <v>597</v>
      </c>
      <c r="C49" s="296" t="s">
        <v>7</v>
      </c>
      <c r="D49" s="244">
        <v>597</v>
      </c>
      <c r="E49" s="397">
        <v>100</v>
      </c>
      <c r="F49" s="391">
        <f>E49*D49</f>
        <v>59700</v>
      </c>
      <c r="G49" s="275"/>
      <c r="H49" s="339"/>
      <c r="I49" s="275"/>
      <c r="J49" s="276">
        <v>59700</v>
      </c>
    </row>
    <row r="50" spans="1:10" ht="15.75">
      <c r="A50" s="251"/>
      <c r="B50" s="384" t="s">
        <v>577</v>
      </c>
      <c r="C50" s="296"/>
      <c r="D50" s="244"/>
      <c r="E50" s="397"/>
      <c r="F50" s="391"/>
      <c r="G50" s="275"/>
      <c r="H50" s="339"/>
      <c r="I50" s="275"/>
      <c r="J50" s="276"/>
    </row>
    <row r="51" spans="1:10" ht="15.75">
      <c r="A51" s="251"/>
      <c r="B51" s="385" t="s">
        <v>620</v>
      </c>
      <c r="C51" s="320"/>
      <c r="D51" s="353"/>
      <c r="E51" s="398"/>
      <c r="F51" s="392"/>
      <c r="G51" s="275"/>
      <c r="H51" s="339"/>
      <c r="I51" s="275"/>
      <c r="J51" s="276"/>
    </row>
    <row r="52" spans="1:10" ht="15.75">
      <c r="A52" s="250"/>
      <c r="B52" s="384" t="s">
        <v>621</v>
      </c>
      <c r="C52" s="296"/>
      <c r="D52" s="244"/>
      <c r="E52" s="397"/>
      <c r="F52" s="393"/>
      <c r="G52" s="275"/>
      <c r="H52" s="339"/>
      <c r="I52" s="275"/>
      <c r="J52" s="276"/>
    </row>
    <row r="53" spans="1:10" ht="16.5" customHeight="1">
      <c r="A53" s="249"/>
      <c r="B53" s="386" t="s">
        <v>617</v>
      </c>
      <c r="C53" s="334" t="s">
        <v>11</v>
      </c>
      <c r="D53" s="354">
        <v>1696</v>
      </c>
      <c r="E53" s="399">
        <v>3</v>
      </c>
      <c r="F53" s="387">
        <f>E53*D53</f>
        <v>5088</v>
      </c>
      <c r="G53" s="275"/>
      <c r="H53" s="342">
        <v>8480</v>
      </c>
      <c r="I53" s="275"/>
      <c r="J53" s="276"/>
    </row>
    <row r="54" spans="1:10" ht="15.75">
      <c r="A54" s="250"/>
      <c r="B54" s="384" t="s">
        <v>622</v>
      </c>
      <c r="C54" s="296" t="s">
        <v>11</v>
      </c>
      <c r="D54" s="323">
        <v>264</v>
      </c>
      <c r="E54" s="397">
        <v>4</v>
      </c>
      <c r="F54" s="388">
        <f>E54*D54</f>
        <v>1056</v>
      </c>
      <c r="G54" s="275"/>
      <c r="H54" s="342">
        <v>1056</v>
      </c>
      <c r="I54" s="275"/>
      <c r="J54" s="276"/>
    </row>
    <row r="55" spans="1:10" ht="15.75">
      <c r="A55" s="250"/>
      <c r="B55" s="386" t="s">
        <v>637</v>
      </c>
      <c r="C55" s="296" t="s">
        <v>8</v>
      </c>
      <c r="D55" s="323">
        <v>930</v>
      </c>
      <c r="E55" s="397">
        <v>1</v>
      </c>
      <c r="F55" s="394">
        <v>930</v>
      </c>
      <c r="G55" s="275"/>
      <c r="H55" s="342">
        <v>930</v>
      </c>
      <c r="I55" s="275"/>
      <c r="J55" s="276"/>
    </row>
    <row r="56" spans="1:10" ht="31.5">
      <c r="A56" s="250"/>
      <c r="B56" s="386" t="s">
        <v>638</v>
      </c>
      <c r="C56" s="296"/>
      <c r="D56" s="323"/>
      <c r="E56" s="397"/>
      <c r="F56" s="394">
        <v>2596.6</v>
      </c>
      <c r="G56" s="275"/>
      <c r="H56" s="342">
        <v>2596.6</v>
      </c>
      <c r="I56" s="275"/>
      <c r="J56" s="276"/>
    </row>
    <row r="57" spans="1:10" ht="16.5" thickBot="1">
      <c r="A57" s="250"/>
      <c r="B57" s="386" t="s">
        <v>566</v>
      </c>
      <c r="C57" s="296"/>
      <c r="D57" s="244"/>
      <c r="E57" s="397"/>
      <c r="F57" s="395">
        <f>F54+F53+F51+F49+F48+F43+F42+F41+F40+F39+F38</f>
        <v>231627</v>
      </c>
      <c r="G57" s="275"/>
      <c r="H57" s="340"/>
      <c r="I57" s="275"/>
      <c r="J57" s="276"/>
    </row>
    <row r="58" spans="1:10" ht="16.5" thickBot="1">
      <c r="A58" s="380" t="s">
        <v>624</v>
      </c>
      <c r="B58" s="419"/>
      <c r="C58" s="419"/>
      <c r="D58" s="419"/>
      <c r="E58" s="419"/>
      <c r="F58" s="420"/>
      <c r="G58" s="275"/>
      <c r="H58" s="340"/>
      <c r="I58" s="275"/>
      <c r="J58" s="276"/>
    </row>
    <row r="59" spans="1:10" ht="47.25">
      <c r="A59" s="333"/>
      <c r="B59" s="242" t="s">
        <v>625</v>
      </c>
      <c r="C59" s="296" t="s">
        <v>8</v>
      </c>
      <c r="D59" s="244">
        <v>1903</v>
      </c>
      <c r="E59" s="306">
        <v>50</v>
      </c>
      <c r="F59" s="323">
        <f>E59*D59</f>
        <v>95150</v>
      </c>
      <c r="G59" s="275"/>
      <c r="H59" s="340"/>
      <c r="I59" s="275"/>
      <c r="J59" s="276">
        <v>95150</v>
      </c>
    </row>
    <row r="60" spans="1:10" ht="31.5">
      <c r="A60" s="251"/>
      <c r="B60" s="319" t="s">
        <v>626</v>
      </c>
      <c r="C60" s="296" t="s">
        <v>8</v>
      </c>
      <c r="D60" s="252">
        <v>91</v>
      </c>
      <c r="E60" s="321">
        <v>30</v>
      </c>
      <c r="F60" s="332">
        <f>E60*D60</f>
        <v>2730</v>
      </c>
      <c r="G60" s="275"/>
      <c r="H60" s="342">
        <v>1183</v>
      </c>
      <c r="I60" s="275"/>
      <c r="J60" s="276"/>
    </row>
    <row r="61" spans="1:10" ht="21" customHeight="1">
      <c r="A61" s="251"/>
      <c r="B61" s="319" t="s">
        <v>627</v>
      </c>
      <c r="C61" s="296" t="s">
        <v>8</v>
      </c>
      <c r="D61" s="252">
        <v>54</v>
      </c>
      <c r="E61" s="321">
        <v>30</v>
      </c>
      <c r="F61" s="332">
        <f>E61*D61</f>
        <v>1620</v>
      </c>
      <c r="G61" s="275"/>
      <c r="H61" s="342">
        <v>1620</v>
      </c>
      <c r="I61" s="275"/>
      <c r="J61" s="276"/>
    </row>
    <row r="62" spans="1:10" ht="21" customHeight="1">
      <c r="A62" s="251"/>
      <c r="B62" s="319" t="s">
        <v>636</v>
      </c>
      <c r="C62" s="320" t="s">
        <v>8</v>
      </c>
      <c r="D62" s="252">
        <v>964</v>
      </c>
      <c r="E62" s="321">
        <v>1</v>
      </c>
      <c r="F62" s="332">
        <v>964</v>
      </c>
      <c r="G62" s="275"/>
      <c r="H62" s="342">
        <v>964</v>
      </c>
      <c r="I62" s="275"/>
      <c r="J62" s="276"/>
    </row>
    <row r="63" spans="1:10" ht="16.5" thickBot="1">
      <c r="A63" s="368"/>
      <c r="B63" s="319" t="s">
        <v>566</v>
      </c>
      <c r="C63" s="320"/>
      <c r="D63" s="252"/>
      <c r="E63" s="321"/>
      <c r="F63" s="322">
        <f>F61+F60+F59</f>
        <v>99500</v>
      </c>
      <c r="G63" s="275"/>
      <c r="H63" s="340"/>
      <c r="I63" s="275"/>
      <c r="J63" s="276"/>
    </row>
    <row r="64" spans="1:10" ht="16.5" thickBot="1">
      <c r="A64" s="380" t="s">
        <v>598</v>
      </c>
      <c r="B64" s="419"/>
      <c r="C64" s="419"/>
      <c r="D64" s="419"/>
      <c r="E64" s="419"/>
      <c r="F64" s="420"/>
      <c r="G64" s="275"/>
      <c r="H64" s="276"/>
      <c r="I64" s="275"/>
      <c r="J64" s="276"/>
    </row>
    <row r="65" spans="1:10" ht="15.75">
      <c r="A65" s="250"/>
      <c r="B65" s="242" t="s">
        <v>24</v>
      </c>
      <c r="C65" s="296" t="s">
        <v>8</v>
      </c>
      <c r="D65" s="244">
        <v>228</v>
      </c>
      <c r="E65" s="306">
        <v>2</v>
      </c>
      <c r="F65" s="323">
        <f>E65*D65</f>
        <v>456</v>
      </c>
      <c r="G65" s="275"/>
      <c r="H65" s="276"/>
      <c r="I65" s="275"/>
      <c r="J65" s="276"/>
    </row>
    <row r="66" spans="1:10" ht="15.75">
      <c r="A66" s="251"/>
      <c r="B66" s="319" t="s">
        <v>25</v>
      </c>
      <c r="C66" s="296" t="s">
        <v>8</v>
      </c>
      <c r="D66" s="252">
        <v>751</v>
      </c>
      <c r="E66" s="321">
        <v>2</v>
      </c>
      <c r="F66" s="332">
        <f>E66*D66</f>
        <v>1502</v>
      </c>
      <c r="G66" s="275"/>
      <c r="H66" s="276"/>
      <c r="I66" s="275"/>
      <c r="J66" s="276"/>
    </row>
    <row r="67" spans="1:10" ht="15.75">
      <c r="A67" s="251"/>
      <c r="B67" s="319" t="s">
        <v>599</v>
      </c>
      <c r="C67" s="296" t="s">
        <v>8</v>
      </c>
      <c r="D67" s="252">
        <v>4757</v>
      </c>
      <c r="E67" s="321">
        <v>5</v>
      </c>
      <c r="F67" s="332">
        <f>E67*D67</f>
        <v>23785</v>
      </c>
      <c r="G67" s="275"/>
      <c r="H67" s="276"/>
      <c r="I67" s="275"/>
      <c r="J67" s="276"/>
    </row>
    <row r="68" spans="1:10" ht="15.75">
      <c r="A68" s="251"/>
      <c r="B68" s="319" t="s">
        <v>600</v>
      </c>
      <c r="C68" s="296" t="s">
        <v>8</v>
      </c>
      <c r="D68" s="252">
        <v>248</v>
      </c>
      <c r="E68" s="321">
        <v>5</v>
      </c>
      <c r="F68" s="332">
        <f>E68*D68</f>
        <v>1240</v>
      </c>
      <c r="G68" s="275"/>
      <c r="H68" s="276"/>
      <c r="I68" s="275"/>
      <c r="J68" s="276"/>
    </row>
    <row r="69" spans="1:10" ht="15.75">
      <c r="A69" s="251"/>
      <c r="B69" s="319" t="s">
        <v>389</v>
      </c>
      <c r="C69" s="296"/>
      <c r="D69" s="252"/>
      <c r="E69" s="321"/>
      <c r="F69" s="332"/>
      <c r="G69" s="275"/>
      <c r="H69" s="276"/>
      <c r="I69" s="275"/>
      <c r="J69" s="276"/>
    </row>
    <row r="70" spans="1:10" ht="16.5" thickBot="1">
      <c r="A70" s="251"/>
      <c r="B70" s="319" t="s">
        <v>566</v>
      </c>
      <c r="C70" s="320"/>
      <c r="D70" s="252"/>
      <c r="E70" s="321"/>
      <c r="F70" s="322">
        <f>F69+F68+F67+F66+F65</f>
        <v>26983</v>
      </c>
      <c r="G70" s="275"/>
      <c r="H70" s="276"/>
      <c r="I70" s="275"/>
      <c r="J70" s="276">
        <v>26983</v>
      </c>
    </row>
    <row r="71" spans="1:10" ht="13.5" customHeight="1" thickBot="1">
      <c r="A71" s="380" t="s">
        <v>110</v>
      </c>
      <c r="B71" s="419"/>
      <c r="C71" s="419"/>
      <c r="D71" s="419"/>
      <c r="E71" s="419"/>
      <c r="F71" s="420"/>
      <c r="G71" s="275"/>
      <c r="H71" s="276"/>
      <c r="I71" s="275"/>
      <c r="J71" s="276"/>
    </row>
    <row r="72" spans="1:10" ht="16.5" customHeight="1">
      <c r="A72" s="333"/>
      <c r="B72" s="242" t="s">
        <v>4</v>
      </c>
      <c r="C72" s="243" t="s">
        <v>5</v>
      </c>
      <c r="D72" s="244">
        <v>657</v>
      </c>
      <c r="E72" s="245">
        <v>10</v>
      </c>
      <c r="F72" s="328">
        <f aca="true" t="shared" si="1" ref="F72:F79">E72*D72</f>
        <v>6570</v>
      </c>
      <c r="G72" s="275"/>
      <c r="H72" s="276"/>
      <c r="I72" s="275"/>
      <c r="J72" s="276">
        <v>6570</v>
      </c>
    </row>
    <row r="73" spans="1:10" ht="15.75" customHeight="1">
      <c r="A73" s="250"/>
      <c r="B73" s="293" t="s">
        <v>92</v>
      </c>
      <c r="C73" s="259" t="s">
        <v>8</v>
      </c>
      <c r="D73" s="252">
        <v>3686</v>
      </c>
      <c r="E73" s="260">
        <v>2</v>
      </c>
      <c r="F73" s="252">
        <f t="shared" si="1"/>
        <v>7372</v>
      </c>
      <c r="G73" s="275"/>
      <c r="H73" s="276"/>
      <c r="I73" s="275"/>
      <c r="J73" s="276">
        <v>7372</v>
      </c>
    </row>
    <row r="74" spans="1:11" ht="20.25" customHeight="1">
      <c r="A74" s="250"/>
      <c r="B74" s="293" t="s">
        <v>74</v>
      </c>
      <c r="C74" s="259" t="s">
        <v>5</v>
      </c>
      <c r="D74" s="252">
        <v>155</v>
      </c>
      <c r="E74" s="260">
        <v>25</v>
      </c>
      <c r="F74" s="252">
        <f t="shared" si="1"/>
        <v>3875</v>
      </c>
      <c r="G74" s="275"/>
      <c r="H74" s="340"/>
      <c r="I74" s="275"/>
      <c r="J74" s="276">
        <v>3875</v>
      </c>
      <c r="K74" s="350"/>
    </row>
    <row r="75" spans="1:10" ht="15.75">
      <c r="A75" s="250"/>
      <c r="B75" s="293" t="s">
        <v>601</v>
      </c>
      <c r="C75" s="259" t="s">
        <v>7</v>
      </c>
      <c r="D75" s="252">
        <v>417</v>
      </c>
      <c r="E75" s="260">
        <v>5</v>
      </c>
      <c r="F75" s="252">
        <f t="shared" si="1"/>
        <v>2085</v>
      </c>
      <c r="G75" s="275"/>
      <c r="H75" s="339"/>
      <c r="I75" s="275"/>
      <c r="J75" s="276">
        <v>2085</v>
      </c>
    </row>
    <row r="76" spans="1:10" ht="17.25" customHeight="1">
      <c r="A76" s="251"/>
      <c r="B76" s="311" t="s">
        <v>575</v>
      </c>
      <c r="C76" s="259" t="s">
        <v>8</v>
      </c>
      <c r="D76" s="252">
        <v>295</v>
      </c>
      <c r="E76" s="260">
        <v>4</v>
      </c>
      <c r="F76" s="252">
        <f t="shared" si="1"/>
        <v>1180</v>
      </c>
      <c r="G76" s="275"/>
      <c r="H76" s="339">
        <v>295</v>
      </c>
      <c r="I76" s="275"/>
      <c r="J76" s="276"/>
    </row>
    <row r="77" spans="1:10" ht="17.25" customHeight="1">
      <c r="A77" s="251"/>
      <c r="B77" s="355" t="s">
        <v>87</v>
      </c>
      <c r="C77" s="243" t="s">
        <v>623</v>
      </c>
      <c r="D77" s="244">
        <v>42</v>
      </c>
      <c r="E77" s="356">
        <v>47.5</v>
      </c>
      <c r="F77" s="252">
        <f t="shared" si="1"/>
        <v>1995</v>
      </c>
      <c r="G77" s="275"/>
      <c r="H77" s="339">
        <v>3150</v>
      </c>
      <c r="I77" s="275"/>
      <c r="J77" s="276"/>
    </row>
    <row r="78" spans="1:10" ht="17.25" customHeight="1">
      <c r="A78" s="251"/>
      <c r="B78" s="319" t="s">
        <v>631</v>
      </c>
      <c r="C78" s="259" t="s">
        <v>50</v>
      </c>
      <c r="D78" s="252">
        <v>2337</v>
      </c>
      <c r="E78" s="357">
        <v>1</v>
      </c>
      <c r="F78" s="252">
        <f t="shared" si="1"/>
        <v>2337</v>
      </c>
      <c r="G78" s="275"/>
      <c r="H78" s="349"/>
      <c r="I78" s="275"/>
      <c r="J78" s="276">
        <v>2337</v>
      </c>
    </row>
    <row r="79" spans="1:10" ht="17.25" customHeight="1">
      <c r="A79" s="251"/>
      <c r="B79" s="319" t="s">
        <v>639</v>
      </c>
      <c r="C79" s="259" t="s">
        <v>50</v>
      </c>
      <c r="D79" s="252">
        <v>500</v>
      </c>
      <c r="E79" s="357">
        <v>0.7</v>
      </c>
      <c r="F79" s="252">
        <f t="shared" si="1"/>
        <v>350</v>
      </c>
      <c r="G79" s="275"/>
      <c r="H79" s="339">
        <v>350</v>
      </c>
      <c r="I79" s="275"/>
      <c r="J79" s="276"/>
    </row>
    <row r="80" spans="1:10" ht="17.25" customHeight="1" thickBot="1">
      <c r="A80" s="251"/>
      <c r="B80" s="371" t="s">
        <v>640</v>
      </c>
      <c r="C80" s="259" t="s">
        <v>7</v>
      </c>
      <c r="D80" s="252">
        <v>17</v>
      </c>
      <c r="E80" s="357">
        <v>70</v>
      </c>
      <c r="F80" s="361">
        <f>E80*D80</f>
        <v>1190</v>
      </c>
      <c r="G80" s="275"/>
      <c r="H80" s="339">
        <v>1190</v>
      </c>
      <c r="I80" s="275"/>
      <c r="J80" s="276"/>
    </row>
    <row r="81" spans="1:10" ht="17.25" customHeight="1" thickBot="1">
      <c r="A81" s="298"/>
      <c r="B81" s="372" t="s">
        <v>566</v>
      </c>
      <c r="C81" s="297"/>
      <c r="D81" s="262"/>
      <c r="E81" s="373"/>
      <c r="F81" s="300">
        <f>SUM(F72:F80)</f>
        <v>26954</v>
      </c>
      <c r="G81" s="275"/>
      <c r="H81" s="339"/>
      <c r="I81" s="275"/>
      <c r="J81" s="276"/>
    </row>
    <row r="82" spans="1:10" ht="16.5" thickBot="1">
      <c r="A82" s="380" t="s">
        <v>571</v>
      </c>
      <c r="B82" s="419"/>
      <c r="C82" s="419"/>
      <c r="D82" s="419"/>
      <c r="E82" s="419"/>
      <c r="F82" s="420"/>
      <c r="G82" s="275"/>
      <c r="H82" s="339"/>
      <c r="I82" s="275"/>
      <c r="J82" s="276"/>
    </row>
    <row r="83" spans="1:10" ht="22.5" customHeight="1">
      <c r="A83" s="333"/>
      <c r="B83" s="302" t="s">
        <v>573</v>
      </c>
      <c r="C83" s="259" t="s">
        <v>5</v>
      </c>
      <c r="D83" s="244">
        <v>774</v>
      </c>
      <c r="E83" s="245">
        <v>6</v>
      </c>
      <c r="F83" s="244">
        <f>E83*D83</f>
        <v>4644</v>
      </c>
      <c r="G83" s="275"/>
      <c r="H83" s="340"/>
      <c r="I83" s="275"/>
      <c r="J83" s="276">
        <v>4644</v>
      </c>
    </row>
    <row r="84" spans="1:10" ht="22.5" customHeight="1">
      <c r="A84" s="374"/>
      <c r="B84" s="375" t="s">
        <v>641</v>
      </c>
      <c r="C84" s="259" t="s">
        <v>7</v>
      </c>
      <c r="D84" s="252">
        <v>781</v>
      </c>
      <c r="E84" s="260">
        <v>0.5</v>
      </c>
      <c r="F84" s="252">
        <f>E84*D84</f>
        <v>390.5</v>
      </c>
      <c r="G84" s="275"/>
      <c r="H84" s="376">
        <v>390.5</v>
      </c>
      <c r="I84" s="275"/>
      <c r="J84" s="276"/>
    </row>
    <row r="85" spans="1:10" ht="15" customHeight="1">
      <c r="A85" s="251"/>
      <c r="B85" s="360" t="s">
        <v>566</v>
      </c>
      <c r="C85" s="259"/>
      <c r="D85" s="252"/>
      <c r="E85" s="260"/>
      <c r="F85" s="361">
        <v>4644</v>
      </c>
      <c r="G85" s="275"/>
      <c r="H85" s="276"/>
      <c r="I85" s="275"/>
      <c r="J85" s="276"/>
    </row>
    <row r="86" spans="1:10" ht="26.25" customHeight="1" thickBot="1">
      <c r="A86" s="369"/>
      <c r="B86" s="363" t="s">
        <v>323</v>
      </c>
      <c r="C86" s="364"/>
      <c r="D86" s="364"/>
      <c r="E86" s="364"/>
      <c r="F86" s="365">
        <f>F85+F80+F70+F63+F57+F35+F28+F24+F17+F11</f>
        <v>433313.62000000005</v>
      </c>
      <c r="G86" s="275"/>
      <c r="H86" s="378">
        <f>SUM(H14:H84)</f>
        <v>78434.27</v>
      </c>
      <c r="I86" s="458"/>
      <c r="J86" s="459"/>
    </row>
    <row r="87" spans="1:10" ht="16.5" thickBot="1">
      <c r="A87" s="370"/>
      <c r="B87" s="421" t="s">
        <v>602</v>
      </c>
      <c r="C87" s="400"/>
      <c r="D87" s="400"/>
      <c r="E87" s="400"/>
      <c r="F87" s="400"/>
      <c r="G87" s="400"/>
      <c r="H87" s="400"/>
      <c r="I87" s="456"/>
      <c r="J87" s="456"/>
    </row>
    <row r="88" spans="1:10" ht="16.5" thickBot="1">
      <c r="A88" s="359"/>
      <c r="B88" s="436" t="s">
        <v>568</v>
      </c>
      <c r="C88" s="436"/>
      <c r="D88" s="436"/>
      <c r="E88" s="436"/>
      <c r="F88" s="437"/>
      <c r="G88" s="307"/>
      <c r="H88" s="308"/>
      <c r="I88" s="307"/>
      <c r="J88" s="308"/>
    </row>
    <row r="89" spans="1:10" ht="15.75" customHeight="1" thickBot="1">
      <c r="A89" s="325"/>
      <c r="B89" s="326" t="s">
        <v>586</v>
      </c>
      <c r="C89" s="327" t="s">
        <v>8</v>
      </c>
      <c r="D89" s="328">
        <v>119</v>
      </c>
      <c r="E89" s="329">
        <v>4</v>
      </c>
      <c r="F89" s="330">
        <f>E89*D89</f>
        <v>476</v>
      </c>
      <c r="G89" s="275"/>
      <c r="H89" s="276"/>
      <c r="I89" s="275"/>
      <c r="J89" s="337"/>
    </row>
    <row r="90" spans="1:10" ht="16.5" thickBot="1">
      <c r="A90" s="315"/>
      <c r="B90" s="316" t="s">
        <v>566</v>
      </c>
      <c r="C90" s="261"/>
      <c r="D90" s="262"/>
      <c r="E90" s="263"/>
      <c r="F90" s="317">
        <v>476</v>
      </c>
      <c r="G90" s="307"/>
      <c r="H90" s="308"/>
      <c r="I90" s="275"/>
      <c r="J90" s="276">
        <v>476</v>
      </c>
    </row>
    <row r="91" spans="1:10" ht="16.5" thickBot="1">
      <c r="A91" s="380" t="s">
        <v>605</v>
      </c>
      <c r="B91" s="419"/>
      <c r="C91" s="419"/>
      <c r="D91" s="419"/>
      <c r="E91" s="419"/>
      <c r="F91" s="420"/>
      <c r="G91" s="307"/>
      <c r="H91" s="308"/>
      <c r="I91" s="275"/>
      <c r="J91" s="276"/>
    </row>
    <row r="92" spans="1:13" ht="15.75">
      <c r="A92" s="249"/>
      <c r="B92" s="294" t="s">
        <v>606</v>
      </c>
      <c r="C92" s="265" t="s">
        <v>5</v>
      </c>
      <c r="D92" s="247">
        <v>738</v>
      </c>
      <c r="E92" s="256">
        <v>10</v>
      </c>
      <c r="F92" s="257">
        <f>E92*D92</f>
        <v>7380</v>
      </c>
      <c r="G92" s="307"/>
      <c r="H92" s="338"/>
      <c r="I92" s="275"/>
      <c r="J92" s="276"/>
      <c r="M92" s="30"/>
    </row>
    <row r="93" spans="1:10" ht="15.75">
      <c r="A93" s="249"/>
      <c r="B93" s="242" t="s">
        <v>590</v>
      </c>
      <c r="C93" s="265" t="s">
        <v>5</v>
      </c>
      <c r="D93" s="247">
        <v>61</v>
      </c>
      <c r="E93" s="256">
        <v>100</v>
      </c>
      <c r="F93" s="257">
        <f>E93*D93</f>
        <v>6100</v>
      </c>
      <c r="G93" s="307"/>
      <c r="H93" s="338"/>
      <c r="I93" s="275"/>
      <c r="J93" s="276"/>
    </row>
    <row r="94" spans="1:10" ht="15.75">
      <c r="A94" s="250"/>
      <c r="B94" s="242" t="s">
        <v>607</v>
      </c>
      <c r="C94" s="265" t="s">
        <v>5</v>
      </c>
      <c r="D94" s="244">
        <v>243</v>
      </c>
      <c r="E94" s="256">
        <v>20</v>
      </c>
      <c r="F94" s="257">
        <f>E94*D94</f>
        <v>4860</v>
      </c>
      <c r="G94" s="307"/>
      <c r="H94" s="338"/>
      <c r="I94" s="275"/>
      <c r="J94" s="276"/>
    </row>
    <row r="95" spans="1:10" ht="15.75">
      <c r="A95" s="250"/>
      <c r="B95" s="242" t="s">
        <v>593</v>
      </c>
      <c r="C95" s="265" t="s">
        <v>5</v>
      </c>
      <c r="D95" s="244">
        <v>178</v>
      </c>
      <c r="E95" s="256">
        <v>2</v>
      </c>
      <c r="F95" s="257">
        <f>E95*D95</f>
        <v>356</v>
      </c>
      <c r="G95" s="307"/>
      <c r="H95" s="338"/>
      <c r="I95" s="275"/>
      <c r="J95" s="276"/>
    </row>
    <row r="96" spans="1:10" ht="15.75">
      <c r="A96" s="250"/>
      <c r="B96" s="242" t="s">
        <v>592</v>
      </c>
      <c r="C96" s="265" t="s">
        <v>5</v>
      </c>
      <c r="D96" s="244">
        <v>143</v>
      </c>
      <c r="E96" s="256">
        <v>6</v>
      </c>
      <c r="F96" s="257">
        <f>E96*D96</f>
        <v>858</v>
      </c>
      <c r="G96" s="307"/>
      <c r="H96" s="338"/>
      <c r="I96" s="275"/>
      <c r="J96" s="276"/>
    </row>
    <row r="97" spans="1:10" ht="16.5" thickBot="1">
      <c r="A97" s="250"/>
      <c r="B97" s="277" t="s">
        <v>566</v>
      </c>
      <c r="C97" s="296"/>
      <c r="D97" s="244"/>
      <c r="E97" s="256"/>
      <c r="F97" s="331">
        <f>F96+F95+F94+F93+F92</f>
        <v>19554</v>
      </c>
      <c r="G97" s="307"/>
      <c r="H97" s="308"/>
      <c r="I97" s="275"/>
      <c r="J97" s="276">
        <v>19554</v>
      </c>
    </row>
    <row r="98" spans="1:10" ht="16.5" thickBot="1">
      <c r="A98" s="380" t="s">
        <v>109</v>
      </c>
      <c r="B98" s="419"/>
      <c r="C98" s="419"/>
      <c r="D98" s="419"/>
      <c r="E98" s="419"/>
      <c r="F98" s="420"/>
      <c r="G98" s="428"/>
      <c r="H98" s="427"/>
      <c r="I98" s="428"/>
      <c r="J98" s="427"/>
    </row>
    <row r="99" spans="1:10" ht="15.75">
      <c r="A99" s="249"/>
      <c r="B99" s="309" t="s">
        <v>608</v>
      </c>
      <c r="C99" s="334" t="s">
        <v>8</v>
      </c>
      <c r="D99" s="247">
        <v>266</v>
      </c>
      <c r="E99" s="335">
        <v>10</v>
      </c>
      <c r="F99" s="336">
        <f>E99*D99</f>
        <v>2660</v>
      </c>
      <c r="G99" s="275"/>
      <c r="H99" s="337"/>
      <c r="I99" s="275"/>
      <c r="J99" s="276">
        <v>2660</v>
      </c>
    </row>
    <row r="100" spans="1:10" ht="15.75">
      <c r="A100" s="250"/>
      <c r="B100" s="242" t="s">
        <v>609</v>
      </c>
      <c r="C100" s="296" t="s">
        <v>8</v>
      </c>
      <c r="D100" s="244">
        <v>1839</v>
      </c>
      <c r="E100" s="256">
        <v>3</v>
      </c>
      <c r="F100" s="257">
        <f>E100*D100</f>
        <v>5517</v>
      </c>
      <c r="G100" s="275"/>
      <c r="H100" s="276">
        <v>5517</v>
      </c>
      <c r="I100" s="275"/>
      <c r="J100" s="337"/>
    </row>
    <row r="101" spans="1:10" ht="15.75">
      <c r="A101" s="250"/>
      <c r="B101" s="242" t="s">
        <v>614</v>
      </c>
      <c r="C101" s="296" t="s">
        <v>8</v>
      </c>
      <c r="D101" s="244">
        <v>999</v>
      </c>
      <c r="E101" s="256">
        <v>3</v>
      </c>
      <c r="F101" s="257">
        <f>E101*D101</f>
        <v>2997</v>
      </c>
      <c r="G101" s="275"/>
      <c r="H101" s="276"/>
      <c r="I101" s="275"/>
      <c r="J101" s="337">
        <v>2997</v>
      </c>
    </row>
    <row r="102" spans="1:10" ht="15.75">
      <c r="A102" s="250"/>
      <c r="B102" s="242" t="s">
        <v>610</v>
      </c>
      <c r="C102" s="296" t="s">
        <v>8</v>
      </c>
      <c r="D102" s="244">
        <v>396</v>
      </c>
      <c r="E102" s="256">
        <v>5</v>
      </c>
      <c r="F102" s="257">
        <f aca="true" t="shared" si="2" ref="F102:F107">E102*D102</f>
        <v>1980</v>
      </c>
      <c r="G102" s="275"/>
      <c r="H102" s="337"/>
      <c r="I102" s="275"/>
      <c r="J102" s="276">
        <v>1980</v>
      </c>
    </row>
    <row r="103" spans="1:10" ht="31.5">
      <c r="A103" s="250"/>
      <c r="B103" s="242" t="s">
        <v>611</v>
      </c>
      <c r="C103" s="296" t="s">
        <v>8</v>
      </c>
      <c r="D103" s="247">
        <v>999</v>
      </c>
      <c r="E103" s="256">
        <v>6</v>
      </c>
      <c r="F103" s="257">
        <f t="shared" si="2"/>
        <v>5994</v>
      </c>
      <c r="G103" s="275"/>
      <c r="H103" s="276"/>
      <c r="I103" s="275"/>
      <c r="J103" s="337">
        <v>5994</v>
      </c>
    </row>
    <row r="104" spans="1:10" ht="15.75">
      <c r="A104" s="250"/>
      <c r="B104" s="242" t="s">
        <v>612</v>
      </c>
      <c r="C104" s="296" t="s">
        <v>8</v>
      </c>
      <c r="D104" s="244">
        <v>2529</v>
      </c>
      <c r="E104" s="256">
        <v>1</v>
      </c>
      <c r="F104" s="257">
        <v>2529</v>
      </c>
      <c r="G104" s="275"/>
      <c r="H104" s="337">
        <v>2529</v>
      </c>
      <c r="I104" s="275"/>
      <c r="J104" s="276"/>
    </row>
    <row r="105" spans="1:10" ht="22.5" customHeight="1">
      <c r="A105" s="251"/>
      <c r="B105" s="242" t="s">
        <v>569</v>
      </c>
      <c r="C105" s="296" t="s">
        <v>8</v>
      </c>
      <c r="D105" s="244">
        <v>2249</v>
      </c>
      <c r="E105" s="256">
        <v>1</v>
      </c>
      <c r="F105" s="257">
        <f t="shared" si="2"/>
        <v>2249</v>
      </c>
      <c r="G105" s="275"/>
      <c r="H105" s="337"/>
      <c r="I105" s="275"/>
      <c r="J105" s="276">
        <v>2249</v>
      </c>
    </row>
    <row r="106" spans="1:10" ht="21.75" customHeight="1">
      <c r="A106" s="251"/>
      <c r="B106" s="242" t="s">
        <v>613</v>
      </c>
      <c r="C106" s="296" t="s">
        <v>8</v>
      </c>
      <c r="D106" s="244">
        <v>20000</v>
      </c>
      <c r="E106" s="256">
        <v>2</v>
      </c>
      <c r="F106" s="257">
        <f t="shared" si="2"/>
        <v>40000</v>
      </c>
      <c r="G106" s="275"/>
      <c r="H106" s="276">
        <v>20000</v>
      </c>
      <c r="I106" s="275"/>
      <c r="J106" s="337"/>
    </row>
    <row r="107" spans="1:10" ht="16.5" thickBot="1">
      <c r="A107" s="251"/>
      <c r="B107" s="242" t="s">
        <v>632</v>
      </c>
      <c r="C107" s="296" t="s">
        <v>8</v>
      </c>
      <c r="D107" s="244">
        <v>512</v>
      </c>
      <c r="E107" s="256">
        <v>1</v>
      </c>
      <c r="F107" s="257">
        <f t="shared" si="2"/>
        <v>512</v>
      </c>
      <c r="G107" s="275"/>
      <c r="H107" s="337"/>
      <c r="I107" s="275"/>
      <c r="J107" s="276">
        <v>512</v>
      </c>
    </row>
    <row r="108" spans="1:10" ht="16.5" thickBot="1">
      <c r="A108" s="298"/>
      <c r="B108" s="295" t="s">
        <v>52</v>
      </c>
      <c r="C108" s="297"/>
      <c r="D108" s="262"/>
      <c r="E108" s="290"/>
      <c r="F108" s="300">
        <f>F107+F106+F105+F104+F103+F102+F101+F100+F99</f>
        <v>64438</v>
      </c>
      <c r="G108" s="275"/>
      <c r="H108" s="377">
        <f>SUM(G89:H106)</f>
        <v>28046</v>
      </c>
      <c r="I108" s="426"/>
      <c r="J108" s="427"/>
    </row>
    <row r="109" spans="1:10" ht="16.5" thickBot="1">
      <c r="A109" s="273"/>
      <c r="B109" s="301" t="s">
        <v>603</v>
      </c>
      <c r="C109" s="274"/>
      <c r="D109" s="274"/>
      <c r="E109" s="274"/>
      <c r="F109" s="299">
        <f>F108+F97+F90</f>
        <v>84468</v>
      </c>
      <c r="G109" s="426"/>
      <c r="H109" s="427"/>
      <c r="I109" s="426"/>
      <c r="J109" s="427"/>
    </row>
    <row r="110" spans="1:10" ht="16.5" thickBot="1">
      <c r="A110" s="298"/>
      <c r="B110" s="295" t="s">
        <v>604</v>
      </c>
      <c r="C110" s="297"/>
      <c r="D110" s="262"/>
      <c r="E110" s="290"/>
      <c r="F110" s="300">
        <f>F109+F86</f>
        <v>517781.62000000005</v>
      </c>
      <c r="G110" s="431">
        <f>H108+H86</f>
        <v>106480.27</v>
      </c>
      <c r="H110" s="432"/>
      <c r="I110" s="426"/>
      <c r="J110" s="427"/>
    </row>
    <row r="111" spans="1:10" ht="15.75">
      <c r="A111" s="343"/>
      <c r="B111" s="344"/>
      <c r="C111" s="345"/>
      <c r="D111" s="346"/>
      <c r="E111" s="258"/>
      <c r="F111" s="351"/>
      <c r="G111" s="347"/>
      <c r="H111" s="348"/>
      <c r="I111" s="347"/>
      <c r="J111" s="352"/>
    </row>
  </sheetData>
  <sheetProtection/>
  <mergeCells count="30">
    <mergeCell ref="A91:F91"/>
    <mergeCell ref="B15:F15"/>
    <mergeCell ref="A64:F64"/>
    <mergeCell ref="A82:F82"/>
    <mergeCell ref="A36:F36"/>
    <mergeCell ref="A58:F58"/>
    <mergeCell ref="B88:F88"/>
    <mergeCell ref="A29:F29"/>
    <mergeCell ref="I108:J108"/>
    <mergeCell ref="A98:F98"/>
    <mergeCell ref="G110:H110"/>
    <mergeCell ref="G109:H109"/>
    <mergeCell ref="I109:J109"/>
    <mergeCell ref="G98:H98"/>
    <mergeCell ref="I98:J98"/>
    <mergeCell ref="I5:J5"/>
    <mergeCell ref="I6:J6"/>
    <mergeCell ref="G5:H5"/>
    <mergeCell ref="A3:J3"/>
    <mergeCell ref="A2:F2"/>
    <mergeCell ref="G4:J4"/>
    <mergeCell ref="A1:M1"/>
    <mergeCell ref="G6:H6"/>
    <mergeCell ref="B7:F7"/>
    <mergeCell ref="B12:F12"/>
    <mergeCell ref="B18:F18"/>
    <mergeCell ref="B25:F25"/>
    <mergeCell ref="B87:J87"/>
    <mergeCell ref="A71:F71"/>
    <mergeCell ref="I110:J110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07" t="s">
        <v>105</v>
      </c>
      <c r="B1" s="407"/>
      <c r="C1" s="407"/>
      <c r="D1" s="407"/>
      <c r="E1" s="407"/>
      <c r="F1" s="407"/>
      <c r="G1" s="407"/>
    </row>
    <row r="2" spans="1:7" ht="18" customHeight="1" hidden="1">
      <c r="A2" s="407" t="s">
        <v>106</v>
      </c>
      <c r="B2" s="407"/>
      <c r="C2" s="407"/>
      <c r="D2" s="407"/>
      <c r="E2" s="407"/>
      <c r="F2" s="407"/>
      <c r="G2" s="407"/>
    </row>
    <row r="3" ht="12.75" hidden="1"/>
    <row r="4" ht="12.75" hidden="1"/>
    <row r="5" ht="12.75" hidden="1"/>
    <row r="6" ht="12.75" hidden="1"/>
    <row r="7" ht="12.75" hidden="1"/>
    <row r="8" spans="1:7" ht="15.75">
      <c r="A8" s="443" t="s">
        <v>53</v>
      </c>
      <c r="B8" s="443"/>
      <c r="C8" s="443"/>
      <c r="D8" s="443"/>
      <c r="E8" s="443"/>
      <c r="F8" s="443"/>
      <c r="G8" s="443"/>
    </row>
    <row r="9" spans="1:7" ht="15.75">
      <c r="A9" s="443" t="s">
        <v>63</v>
      </c>
      <c r="B9" s="443"/>
      <c r="C9" s="443"/>
      <c r="D9" s="443"/>
      <c r="E9" s="443"/>
      <c r="F9" s="443"/>
      <c r="G9" s="443"/>
    </row>
    <row r="10" spans="1:7" ht="15.75">
      <c r="A10" s="443" t="s">
        <v>46</v>
      </c>
      <c r="B10" s="443"/>
      <c r="C10" s="443"/>
      <c r="D10" s="443"/>
      <c r="E10" s="443"/>
      <c r="F10" s="443"/>
      <c r="G10" s="443"/>
    </row>
    <row r="11" spans="1:7" ht="15.75">
      <c r="A11" s="444" t="s">
        <v>118</v>
      </c>
      <c r="B11" s="444"/>
      <c r="C11" s="444"/>
      <c r="D11" s="444"/>
      <c r="E11" s="444"/>
      <c r="F11" s="444"/>
      <c r="G11" s="444"/>
    </row>
    <row r="12" spans="1:7" ht="12.75">
      <c r="A12" s="439" t="s">
        <v>54</v>
      </c>
      <c r="B12" s="439"/>
      <c r="C12" s="440" t="s">
        <v>55</v>
      </c>
      <c r="D12" s="442" t="s">
        <v>500</v>
      </c>
      <c r="E12" s="442"/>
      <c r="F12" s="442"/>
      <c r="G12" s="442"/>
    </row>
    <row r="13" spans="1:7" ht="36">
      <c r="A13" s="20" t="s">
        <v>56</v>
      </c>
      <c r="B13" s="20" t="s">
        <v>57</v>
      </c>
      <c r="C13" s="441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438" t="s">
        <v>64</v>
      </c>
      <c r="B46" s="438"/>
      <c r="C46" s="438"/>
      <c r="D46" s="438"/>
      <c r="E46" s="438"/>
      <c r="F46" s="438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10"/>
      <c r="B51" s="410"/>
      <c r="C51" s="410"/>
      <c r="D51" s="410"/>
      <c r="E51" s="410"/>
      <c r="F51" s="410"/>
      <c r="G51" s="410"/>
    </row>
    <row r="52" spans="1:2" ht="12.75">
      <c r="A52" s="8"/>
      <c r="B52" s="1"/>
    </row>
    <row r="53" spans="1:7" ht="12.75">
      <c r="A53" s="410"/>
      <c r="B53" s="410"/>
      <c r="C53" s="410"/>
      <c r="D53" s="410"/>
      <c r="E53" s="410"/>
      <c r="F53" s="410"/>
      <c r="G53" s="410"/>
    </row>
    <row r="54" spans="1:2" ht="12.75">
      <c r="A54" s="8"/>
      <c r="B54" s="1"/>
    </row>
    <row r="55" spans="1:2" ht="12.75">
      <c r="A55" s="8"/>
      <c r="B55" s="1"/>
    </row>
    <row r="56" spans="1:7" ht="12.75">
      <c r="A56" s="410"/>
      <c r="B56" s="410"/>
      <c r="C56" s="410"/>
      <c r="D56" s="410"/>
      <c r="E56" s="410"/>
      <c r="F56" s="410"/>
      <c r="G56" s="410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07"/>
      <c r="B1" s="407"/>
      <c r="C1" s="407"/>
      <c r="D1" s="407"/>
      <c r="E1" s="407"/>
      <c r="F1" s="3"/>
      <c r="G1" s="3"/>
    </row>
    <row r="2" spans="1:7" ht="15" customHeight="1">
      <c r="A2" s="407"/>
      <c r="B2" s="407"/>
      <c r="C2" s="407"/>
      <c r="D2" s="407"/>
      <c r="E2" s="407"/>
      <c r="F2" s="3"/>
      <c r="G2" s="3"/>
    </row>
    <row r="6" spans="1:5" ht="18">
      <c r="A6" s="411" t="s">
        <v>65</v>
      </c>
      <c r="B6" s="411"/>
      <c r="C6" s="411"/>
      <c r="D6" s="411"/>
      <c r="E6" s="411"/>
    </row>
    <row r="7" spans="1:5" ht="18">
      <c r="A7" s="412" t="s">
        <v>66</v>
      </c>
      <c r="B7" s="412"/>
      <c r="C7" s="412"/>
      <c r="D7" s="412"/>
      <c r="E7" s="412"/>
    </row>
    <row r="8" spans="1:5" ht="18">
      <c r="A8" s="411" t="s">
        <v>67</v>
      </c>
      <c r="B8" s="411"/>
      <c r="C8" s="411"/>
      <c r="D8" s="411"/>
      <c r="E8" s="411"/>
    </row>
    <row r="9" spans="1:5" ht="18">
      <c r="A9" s="411" t="s">
        <v>198</v>
      </c>
      <c r="B9" s="411"/>
      <c r="C9" s="411"/>
      <c r="D9" s="411"/>
      <c r="E9" s="411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445" t="s">
        <v>52</v>
      </c>
      <c r="B31" s="446"/>
      <c r="C31" s="447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10"/>
      <c r="B39" s="410"/>
      <c r="C39" s="410"/>
    </row>
    <row r="40" spans="1:3" ht="12.75">
      <c r="A40" s="8"/>
      <c r="B40" s="1"/>
      <c r="C40" s="19"/>
    </row>
    <row r="41" spans="1:7" ht="12.75">
      <c r="A41" s="410"/>
      <c r="B41" s="410"/>
      <c r="C41" s="410"/>
      <c r="D41" s="410"/>
      <c r="E41" s="410"/>
      <c r="F41" s="410"/>
      <c r="G41" s="410"/>
    </row>
  </sheetData>
  <sheetProtection/>
  <mergeCells count="10">
    <mergeCell ref="A1:E1"/>
    <mergeCell ref="A6:E6"/>
    <mergeCell ref="A7:E7"/>
    <mergeCell ref="A9:E9"/>
    <mergeCell ref="A41:C41"/>
    <mergeCell ref="D41:G41"/>
    <mergeCell ref="A39:C39"/>
    <mergeCell ref="A2:E2"/>
    <mergeCell ref="A31:C31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451" t="s">
        <v>79</v>
      </c>
      <c r="B8" s="451"/>
      <c r="C8" s="451"/>
      <c r="D8" s="45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451" t="s">
        <v>400</v>
      </c>
      <c r="B9" s="451"/>
      <c r="C9" s="451"/>
      <c r="D9" s="45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451" t="s">
        <v>552</v>
      </c>
      <c r="C10" s="451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452"/>
      <c r="B11" s="452"/>
      <c r="C11" s="452"/>
      <c r="D11" s="45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453" t="s">
        <v>107</v>
      </c>
      <c r="B13" s="454"/>
      <c r="C13" s="454"/>
      <c r="D13" s="45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448" t="s">
        <v>108</v>
      </c>
      <c r="B35" s="449"/>
      <c r="C35" s="449"/>
      <c r="D35" s="450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448" t="s">
        <v>109</v>
      </c>
      <c r="B47" s="449"/>
      <c r="C47" s="449"/>
      <c r="D47" s="450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448" t="s">
        <v>184</v>
      </c>
      <c r="B127" s="449"/>
      <c r="C127" s="449"/>
      <c r="D127" s="450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448" t="s">
        <v>110</v>
      </c>
      <c r="B145" s="449"/>
      <c r="C145" s="449"/>
      <c r="D145" s="450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448" t="s">
        <v>111</v>
      </c>
      <c r="B165" s="449"/>
      <c r="C165" s="449"/>
      <c r="D165" s="450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2015-09-28T07:53:16Z</cp:lastPrinted>
  <dcterms:created xsi:type="dcterms:W3CDTF">2007-06-25T09:23:11Z</dcterms:created>
  <dcterms:modified xsi:type="dcterms:W3CDTF">2015-09-28T07:53:27Z</dcterms:modified>
  <cp:category/>
  <cp:version/>
  <cp:contentType/>
  <cp:contentStatus/>
</cp:coreProperties>
</file>