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<sst xmlns="http://schemas.openxmlformats.org/spreadsheetml/2006/main" count="263" uniqueCount="149">
  <si>
    <t>смена или ремонт отмостки</t>
  </si>
  <si>
    <t>м.кв.</t>
  </si>
  <si>
    <t>м.п.</t>
  </si>
  <si>
    <t>шт.</t>
  </si>
  <si>
    <t>установка навесных замков</t>
  </si>
  <si>
    <t>мест</t>
  </si>
  <si>
    <t>м.куб.</t>
  </si>
  <si>
    <t>ремонт мусорных контейнеров</t>
  </si>
  <si>
    <t>руб.</t>
  </si>
  <si>
    <t>выкашивание газонов</t>
  </si>
  <si>
    <t>Инженерные сети</t>
  </si>
  <si>
    <t>Благоустройство</t>
  </si>
  <si>
    <t>смена запорной и регулировочной арматуры (задвижки до 80 мм)</t>
  </si>
  <si>
    <t>завоз песка (желтый)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</si>
  <si>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</si>
  <si>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</si>
  <si>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</si>
  <si>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</si>
  <si>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</si>
  <si>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</si>
  <si>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</si>
  <si>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смена кранов (шаровой ф 25)</t>
  </si>
  <si>
    <t>смена кранов (шаровой ф 40)</t>
  </si>
  <si>
    <t>Составил:</t>
  </si>
  <si>
    <t>смена кранов (шаровой ф 20)</t>
  </si>
  <si>
    <t>Цоколь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</si>
  <si>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</si>
  <si>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</si>
  <si>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</si>
  <si>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</si>
  <si>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</si>
  <si>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</si>
  <si>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</si>
  <si>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</si>
  <si>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</si>
  <si>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</si>
  <si>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Согласовано:</t>
  </si>
  <si>
    <t>________________________</t>
  </si>
  <si>
    <t>Начальник ПТО Ананьев С.В.</t>
  </si>
  <si>
    <t>инженер-сметчик Литвинова А.В.</t>
  </si>
  <si>
    <t>Итого</t>
  </si>
  <si>
    <t>______________________________</t>
  </si>
  <si>
    <t>__________________</t>
  </si>
  <si>
    <t xml:space="preserve"> Согласование выполнения работ советом МКД</t>
  </si>
  <si>
    <t xml:space="preserve">ремонт штукатурки </t>
  </si>
  <si>
    <t>Прочие</t>
  </si>
  <si>
    <t>ХВС</t>
  </si>
  <si>
    <t>укладка шипованого напольного покрытия</t>
  </si>
  <si>
    <t>Подписи</t>
  </si>
  <si>
    <t>окрашивание</t>
  </si>
  <si>
    <t>члены совета МКД, собственники помещений</t>
  </si>
  <si>
    <t>заделка трещин раствором</t>
  </si>
  <si>
    <t>Входы, крыльца</t>
  </si>
  <si>
    <t>монтаж водосточной трубы</t>
  </si>
  <si>
    <t>устройство желоба из оцинковки</t>
  </si>
  <si>
    <t>Внутренняя отделка в подъездах</t>
  </si>
  <si>
    <t>побелка стен</t>
  </si>
  <si>
    <t>смена кранов (шаровой ф 32мм)</t>
  </si>
  <si>
    <t>смена отдельных участков трубопровода ф 20мм</t>
  </si>
  <si>
    <t>ГВС</t>
  </si>
  <si>
    <t>ремонт грязевиков</t>
  </si>
  <si>
    <t>Электротехническое оборудование</t>
  </si>
  <si>
    <t>установка светильников э/сберегающих с датчиками движения</t>
  </si>
  <si>
    <t>устройство водоотведения</t>
  </si>
  <si>
    <t>Согласованный план</t>
  </si>
  <si>
    <t>Несогласованный план</t>
  </si>
  <si>
    <t>Факт выполнения</t>
  </si>
  <si>
    <t>замена лампочек МОП</t>
  </si>
  <si>
    <t>10м.кв.</t>
  </si>
  <si>
    <t>ревизия насоса</t>
  </si>
  <si>
    <t>устройство бетонной стяжки</t>
  </si>
  <si>
    <t>ремонт водосточной трубы</t>
  </si>
  <si>
    <t>Оконные, дверные заполнения</t>
  </si>
  <si>
    <t>замена обратного клапана ф 50мм</t>
  </si>
  <si>
    <t>ремонт насоса</t>
  </si>
  <si>
    <t>замена обратного клапана ф 100мм</t>
  </si>
  <si>
    <t>замена термометров</t>
  </si>
  <si>
    <t>Прочие:</t>
  </si>
  <si>
    <t>устранение течи трубопровода со сваркой</t>
  </si>
  <si>
    <t>уплотнение соединений трубопровода</t>
  </si>
  <si>
    <t>смена сгона ф 20мм</t>
  </si>
  <si>
    <t>смена сгоны ф 32мм</t>
  </si>
  <si>
    <t>усановка соединений на трубопроводы ф 100мм</t>
  </si>
  <si>
    <t>усановка соединений на трубопроводы ф 50мм</t>
  </si>
  <si>
    <t>перепаковка радиаторов</t>
  </si>
  <si>
    <t>Мусоропроводы</t>
  </si>
  <si>
    <t>ревизия фильтра ф 50мм</t>
  </si>
  <si>
    <t>ремонт пола из керамической плитки(в.т.ч кв.№94)</t>
  </si>
  <si>
    <t>Балконы, лоджии</t>
  </si>
  <si>
    <t>балкон кв. № 94 (ремонт)</t>
  </si>
  <si>
    <t>стоимость ориентировочно</t>
  </si>
  <si>
    <t>Кровля</t>
  </si>
  <si>
    <t>ремонт кровли (подъезд№2, балкон кв. №87)</t>
  </si>
  <si>
    <t>вып-но2м.п</t>
  </si>
  <si>
    <t>установка металлических решеток(тех.этаж)</t>
  </si>
  <si>
    <t>тн</t>
  </si>
  <si>
    <t>изготовление металлических решеток</t>
  </si>
  <si>
    <t>окраска металлических решеток</t>
  </si>
  <si>
    <t>выполнено</t>
  </si>
  <si>
    <t>выполн-3 м.кв</t>
  </si>
  <si>
    <t>ремонт терморегулятора (ревизия нипеля)</t>
  </si>
  <si>
    <t>ревизия вентелей ф 20мм (шаровых кранов)</t>
  </si>
  <si>
    <t>выполн-1шт</t>
  </si>
  <si>
    <t>смена крана шарового ф 15мм</t>
  </si>
  <si>
    <t>выполн-1 место</t>
  </si>
  <si>
    <t>замена электропатронов</t>
  </si>
  <si>
    <t>замена колес в мусорных контейнерах</t>
  </si>
  <si>
    <t>побелка бордюрного камня</t>
  </si>
  <si>
    <t>вып-2шт по 452р 2шт по 362руб</t>
  </si>
  <si>
    <t>ремонт кровли козырька</t>
  </si>
  <si>
    <t>смена сгона ф 50мм</t>
  </si>
  <si>
    <t>ревизия кранов трехходовых</t>
  </si>
  <si>
    <t>ревизия шарового крана, вентилей ф 32мм</t>
  </si>
  <si>
    <t>ревизия  вентилей ф 50мм</t>
  </si>
  <si>
    <t>установка обратного клапана ф 50мм</t>
  </si>
  <si>
    <t>прочистка грязевиков</t>
  </si>
  <si>
    <t>выполн-13шт</t>
  </si>
  <si>
    <t>выполн-3шт</t>
  </si>
  <si>
    <t>дополнительные работы</t>
  </si>
  <si>
    <t>выполн-45,5м</t>
  </si>
  <si>
    <t>выполн-16,5м кв</t>
  </si>
  <si>
    <t>покрытие поверхности бетоноконтактом</t>
  </si>
  <si>
    <t>смена личинки в замке</t>
  </si>
  <si>
    <t>замена воздухоотводчика</t>
  </si>
  <si>
    <t>выполн- 2шт</t>
  </si>
  <si>
    <t>ВЫПОЛНЕНИЕ ПЛАНА РАБОТ ПО ТЕХНИЧЕСКОМУ ОБСЛУЖИВАНИЮ И ТЕКУЩЕМУ РЕМОНТУ ЗА 2015г.</t>
  </si>
  <si>
    <t>МКД №2, ул.Металлистов</t>
  </si>
  <si>
    <t>за2015г</t>
  </si>
  <si>
    <t>закрытие проемов пенополистеролом</t>
  </si>
  <si>
    <t>замена выключателей</t>
  </si>
  <si>
    <t>выполн-245шт</t>
  </si>
  <si>
    <t>выполн-128шт.по 1462р</t>
  </si>
  <si>
    <t>замена трансформатора тока во Вру 100/5</t>
  </si>
  <si>
    <t>выполнено-350м.кв</t>
  </si>
  <si>
    <t>выполн-7шт</t>
  </si>
  <si>
    <t>ремонт двери мелкий</t>
  </si>
  <si>
    <t>ремонт задвижек со снятием ф 80мм</t>
  </si>
  <si>
    <t>выполн-2шт</t>
  </si>
  <si>
    <t>выполн-1шт по 313р</t>
  </si>
  <si>
    <t>смена сгона у трубопровода ф15мм</t>
  </si>
  <si>
    <t>установка воздухоотводчика автоматич.</t>
  </si>
  <si>
    <t>установка шарового крана ф 15мм</t>
  </si>
  <si>
    <t>замена установка манометров</t>
  </si>
  <si>
    <t>выполнено-4шт</t>
  </si>
  <si>
    <t>установка муфты полипропиленовой ф 15</t>
  </si>
  <si>
    <t>установка переходника</t>
  </si>
  <si>
    <t>установка пружин</t>
  </si>
  <si>
    <t>компл</t>
  </si>
  <si>
    <t>выполн-7,4м.кв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</si>
</sst>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7" fillId="3" borderId="1" applyNumberFormat="0" applyAlignment="0" applyProtection="0"/>
    <xf numFmtId="0" fontId="8" fillId="5" borderId="2" applyNumberFormat="0" applyAlignment="0" applyProtection="0"/>
    <xf numFmtId="0" fontId="9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3" fillId="11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9" fontId="0" fillId="0" borderId="0" xfId="0" applyNumberFormat="1" applyAlignment="1">
      <alignment/>
    </xf>
    <xf numFmtId="0" fontId="21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Alignment="1">
      <alignment vertical="top" wrapText="1"/>
    </xf>
    <xf numFmtId="0" fontId="30" fillId="0" borderId="0" xfId="0" applyFont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49" fontId="24" fillId="0" borderId="13" xfId="54" applyNumberFormat="1" applyFont="1" applyFill="1" applyBorder="1" applyAlignment="1">
      <alignment horizontal="left" vertical="center" wrapText="1"/>
      <protection/>
    </xf>
    <xf numFmtId="3" fontId="24" fillId="0" borderId="12" xfId="54" applyNumberFormat="1" applyFont="1" applyFill="1" applyBorder="1" applyAlignment="1">
      <alignment horizontal="center" vertical="center" wrapText="1"/>
      <protection/>
    </xf>
    <xf numFmtId="169" fontId="29" fillId="0" borderId="12" xfId="0" applyNumberFormat="1" applyFont="1" applyFill="1" applyBorder="1" applyAlignment="1">
      <alignment/>
    </xf>
    <xf numFmtId="0" fontId="29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169" fontId="29" fillId="0" borderId="15" xfId="0" applyNumberFormat="1" applyFont="1" applyFill="1" applyBorder="1" applyAlignment="1">
      <alignment/>
    </xf>
    <xf numFmtId="0" fontId="29" fillId="0" borderId="16" xfId="0" applyFont="1" applyFill="1" applyBorder="1" applyAlignment="1">
      <alignment horizontal="center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4" fillId="0" borderId="15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169" fontId="29" fillId="0" borderId="17" xfId="0" applyNumberFormat="1" applyFont="1" applyFill="1" applyBorder="1" applyAlignment="1">
      <alignment/>
    </xf>
    <xf numFmtId="49" fontId="24" fillId="0" borderId="18" xfId="54" applyNumberFormat="1" applyFont="1" applyFill="1" applyBorder="1" applyAlignment="1">
      <alignment horizontal="left" vertical="center" wrapText="1"/>
      <protection/>
    </xf>
    <xf numFmtId="169" fontId="29" fillId="0" borderId="18" xfId="0" applyNumberFormat="1" applyFont="1" applyFill="1" applyBorder="1" applyAlignment="1">
      <alignment/>
    </xf>
    <xf numFmtId="0" fontId="29" fillId="0" borderId="18" xfId="0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3" fontId="24" fillId="0" borderId="17" xfId="54" applyNumberFormat="1" applyFont="1" applyFill="1" applyBorder="1" applyAlignment="1">
      <alignment horizontal="center" vertical="center" wrapText="1"/>
      <protection/>
    </xf>
    <xf numFmtId="0" fontId="29" fillId="0" borderId="19" xfId="0" applyFont="1" applyFill="1" applyBorder="1" applyAlignment="1">
      <alignment horizontal="center"/>
    </xf>
    <xf numFmtId="3" fontId="24" fillId="0" borderId="20" xfId="54" applyNumberFormat="1" applyFont="1" applyFill="1" applyBorder="1" applyAlignment="1">
      <alignment horizontal="center" vertical="center" wrapText="1"/>
      <protection/>
    </xf>
    <xf numFmtId="169" fontId="29" fillId="0" borderId="20" xfId="0" applyNumberFormat="1" applyFont="1" applyFill="1" applyBorder="1" applyAlignment="1">
      <alignment/>
    </xf>
    <xf numFmtId="0" fontId="29" fillId="0" borderId="2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2" fillId="0" borderId="22" xfId="0" applyFont="1" applyBorder="1" applyAlignment="1">
      <alignment horizontal="center" wrapText="1"/>
    </xf>
    <xf numFmtId="3" fontId="24" fillId="0" borderId="15" xfId="54" applyNumberFormat="1" applyFont="1" applyFill="1" applyBorder="1" applyAlignment="1">
      <alignment horizontal="center" vertical="center" wrapText="1"/>
      <protection/>
    </xf>
    <xf numFmtId="0" fontId="33" fillId="0" borderId="23" xfId="54" applyFont="1" applyBorder="1" applyAlignment="1">
      <alignment horizontal="center" vertical="center" wrapText="1"/>
      <protection/>
    </xf>
    <xf numFmtId="0" fontId="33" fillId="0" borderId="23" xfId="54" applyFont="1" applyBorder="1" applyAlignment="1">
      <alignment horizontal="center" vertical="center" wrapText="1"/>
      <protection/>
    </xf>
    <xf numFmtId="0" fontId="33" fillId="0" borderId="23" xfId="0" applyFont="1" applyBorder="1" applyAlignment="1">
      <alignment horizontal="center" vertical="center" wrapText="1"/>
    </xf>
    <xf numFmtId="0" fontId="33" fillId="0" borderId="23" xfId="54" applyFont="1" applyFill="1" applyBorder="1" applyAlignment="1">
      <alignment horizontal="center" vertical="center" wrapText="1"/>
      <protection/>
    </xf>
    <xf numFmtId="0" fontId="33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32" fillId="0" borderId="27" xfId="0" applyFont="1" applyBorder="1" applyAlignment="1">
      <alignment horizontal="center" vertical="center"/>
    </xf>
    <xf numFmtId="0" fontId="25" fillId="4" borderId="28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/>
    </xf>
    <xf numFmtId="0" fontId="29" fillId="4" borderId="20" xfId="0" applyFont="1" applyFill="1" applyBorder="1" applyAlignment="1">
      <alignment/>
    </xf>
    <xf numFmtId="169" fontId="24" fillId="4" borderId="20" xfId="0" applyNumberFormat="1" applyFont="1" applyFill="1" applyBorder="1" applyAlignment="1">
      <alignment/>
    </xf>
    <xf numFmtId="43" fontId="24" fillId="0" borderId="29" xfId="54" applyNumberFormat="1" applyFont="1" applyFill="1" applyBorder="1" applyAlignment="1">
      <alignment vertical="center" wrapText="1"/>
      <protection/>
    </xf>
    <xf numFmtId="43" fontId="24" fillId="0" borderId="30" xfId="54" applyNumberFormat="1" applyFont="1" applyFill="1" applyBorder="1" applyAlignment="1">
      <alignment vertical="center" wrapText="1"/>
      <protection/>
    </xf>
    <xf numFmtId="169" fontId="29" fillId="0" borderId="15" xfId="0" applyNumberFormat="1" applyFont="1" applyFill="1" applyBorder="1" applyAlignment="1">
      <alignment horizontal="center"/>
    </xf>
    <xf numFmtId="0" fontId="29" fillId="0" borderId="31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29" fillId="0" borderId="31" xfId="0" applyFont="1" applyFill="1" applyBorder="1" applyAlignment="1">
      <alignment horizontal="left" wrapText="1"/>
    </xf>
    <xf numFmtId="0" fontId="29" fillId="0" borderId="31" xfId="0" applyFont="1" applyFill="1" applyBorder="1" applyAlignment="1">
      <alignment/>
    </xf>
    <xf numFmtId="3" fontId="24" fillId="0" borderId="18" xfId="54" applyNumberFormat="1" applyFont="1" applyFill="1" applyBorder="1" applyAlignment="1">
      <alignment horizontal="center" vertical="center" wrapText="1"/>
      <protection/>
    </xf>
    <xf numFmtId="169" fontId="29" fillId="0" borderId="32" xfId="0" applyNumberFormat="1" applyFont="1" applyFill="1" applyBorder="1" applyAlignment="1">
      <alignment horizontal="center"/>
    </xf>
    <xf numFmtId="0" fontId="29" fillId="0" borderId="3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49" fontId="24" fillId="0" borderId="15" xfId="54" applyNumberFormat="1" applyFont="1" applyFill="1" applyBorder="1" applyAlignment="1">
      <alignment horizontal="left" vertical="center" wrapText="1"/>
      <protection/>
    </xf>
    <xf numFmtId="169" fontId="24" fillId="4" borderId="12" xfId="0" applyNumberFormat="1" applyFont="1" applyFill="1" applyBorder="1" applyAlignment="1">
      <alignment/>
    </xf>
    <xf numFmtId="169" fontId="24" fillId="0" borderId="0" xfId="0" applyNumberFormat="1" applyFont="1" applyFill="1" applyBorder="1" applyAlignment="1">
      <alignment horizontal="left"/>
    </xf>
    <xf numFmtId="169" fontId="24" fillId="4" borderId="18" xfId="0" applyNumberFormat="1" applyFont="1" applyFill="1" applyBorder="1" applyAlignment="1">
      <alignment horizontal="center"/>
    </xf>
    <xf numFmtId="49" fontId="24" fillId="0" borderId="12" xfId="54" applyNumberFormat="1" applyFont="1" applyFill="1" applyBorder="1" applyAlignment="1">
      <alignment horizontal="left" vertical="center" wrapText="1"/>
      <protection/>
    </xf>
    <xf numFmtId="49" fontId="24" fillId="0" borderId="12" xfId="54" applyNumberFormat="1" applyFont="1" applyFill="1" applyBorder="1" applyAlignment="1">
      <alignment horizontal="center" vertical="center" wrapText="1"/>
      <protection/>
    </xf>
    <xf numFmtId="0" fontId="24" fillId="0" borderId="20" xfId="0" applyFont="1" applyFill="1" applyBorder="1" applyAlignment="1">
      <alignment horizontal="center"/>
    </xf>
    <xf numFmtId="169" fontId="30" fillId="4" borderId="20" xfId="0" applyNumberFormat="1" applyFont="1" applyFill="1" applyBorder="1" applyAlignment="1">
      <alignment/>
    </xf>
    <xf numFmtId="169" fontId="29" fillId="0" borderId="0" xfId="0" applyNumberFormat="1" applyFont="1" applyFill="1" applyAlignment="1">
      <alignment/>
    </xf>
    <xf numFmtId="169" fontId="28" fillId="0" borderId="0" xfId="0" applyNumberFormat="1" applyFont="1" applyFill="1" applyAlignment="1">
      <alignment/>
    </xf>
    <xf numFmtId="0" fontId="30" fillId="4" borderId="33" xfId="0" applyFont="1" applyFill="1" applyBorder="1" applyAlignment="1">
      <alignment horizontal="left" wrapText="1"/>
    </xf>
    <xf numFmtId="49" fontId="31" fillId="0" borderId="13" xfId="54" applyNumberFormat="1" applyFont="1" applyFill="1" applyBorder="1" applyAlignment="1">
      <alignment horizontal="left" vertical="center" wrapText="1"/>
      <protection/>
    </xf>
    <xf numFmtId="169" fontId="4" fillId="0" borderId="0" xfId="0" applyNumberFormat="1" applyFont="1" applyFill="1" applyAlignment="1">
      <alignment/>
    </xf>
    <xf numFmtId="0" fontId="29" fillId="0" borderId="12" xfId="0" applyFont="1" applyFill="1" applyBorder="1" applyAlignment="1">
      <alignment horizontal="center"/>
    </xf>
    <xf numFmtId="43" fontId="24" fillId="0" borderId="29" xfId="54" applyNumberFormat="1" applyFont="1" applyFill="1" applyBorder="1" applyAlignment="1">
      <alignment horizontal="right" vertical="center" wrapText="1"/>
      <protection/>
    </xf>
    <xf numFmtId="43" fontId="24" fillId="0" borderId="30" xfId="54" applyNumberFormat="1" applyFont="1" applyFill="1" applyBorder="1" applyAlignment="1">
      <alignment horizontal="right" vertical="center" wrapText="1"/>
      <protection/>
    </xf>
    <xf numFmtId="0" fontId="24" fillId="0" borderId="17" xfId="0" applyFont="1" applyFill="1" applyBorder="1" applyAlignment="1">
      <alignment horizontal="center"/>
    </xf>
    <xf numFmtId="49" fontId="24" fillId="0" borderId="20" xfId="54" applyNumberFormat="1" applyFont="1" applyFill="1" applyBorder="1" applyAlignment="1">
      <alignment horizontal="left" vertical="center" wrapText="1"/>
      <protection/>
    </xf>
    <xf numFmtId="169" fontId="24" fillId="4" borderId="20" xfId="0" applyNumberFormat="1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 vertical="center" wrapText="1"/>
    </xf>
    <xf numFmtId="49" fontId="24" fillId="0" borderId="34" xfId="54" applyNumberFormat="1" applyFont="1" applyFill="1" applyBorder="1" applyAlignment="1">
      <alignment horizontal="left" vertical="center" wrapText="1"/>
      <protection/>
    </xf>
    <xf numFmtId="3" fontId="24" fillId="0" borderId="34" xfId="54" applyNumberFormat="1" applyFont="1" applyFill="1" applyBorder="1" applyAlignment="1">
      <alignment horizontal="center" vertical="center" wrapText="1"/>
      <protection/>
    </xf>
    <xf numFmtId="169" fontId="29" fillId="0" borderId="34" xfId="0" applyNumberFormat="1" applyFont="1" applyFill="1" applyBorder="1" applyAlignment="1">
      <alignment/>
    </xf>
    <xf numFmtId="0" fontId="29" fillId="0" borderId="35" xfId="0" applyFont="1" applyFill="1" applyBorder="1" applyAlignment="1">
      <alignment horizontal="center"/>
    </xf>
    <xf numFmtId="169" fontId="29" fillId="0" borderId="34" xfId="0" applyNumberFormat="1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169" fontId="24" fillId="4" borderId="15" xfId="0" applyNumberFormat="1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49" fontId="24" fillId="0" borderId="31" xfId="54" applyNumberFormat="1" applyFont="1" applyFill="1" applyBorder="1" applyAlignment="1">
      <alignment horizontal="left" vertical="center" wrapText="1"/>
      <protection/>
    </xf>
    <xf numFmtId="169" fontId="29" fillId="0" borderId="31" xfId="0" applyNumberFormat="1" applyFont="1" applyFill="1" applyBorder="1" applyAlignment="1">
      <alignment/>
    </xf>
    <xf numFmtId="43" fontId="29" fillId="0" borderId="29" xfId="0" applyNumberFormat="1" applyFont="1" applyFill="1" applyBorder="1" applyAlignment="1">
      <alignment/>
    </xf>
    <xf numFmtId="43" fontId="29" fillId="0" borderId="30" xfId="0" applyNumberFormat="1" applyFont="1" applyFill="1" applyBorder="1" applyAlignment="1">
      <alignment/>
    </xf>
    <xf numFmtId="49" fontId="24" fillId="0" borderId="15" xfId="54" applyNumberFormat="1" applyFont="1" applyFill="1" applyBorder="1" applyAlignment="1">
      <alignment horizontal="center" vertical="center" wrapText="1"/>
      <protection/>
    </xf>
    <xf numFmtId="0" fontId="24" fillId="0" borderId="31" xfId="0" applyFont="1" applyFill="1" applyBorder="1" applyAlignment="1">
      <alignment horizontal="center"/>
    </xf>
    <xf numFmtId="49" fontId="24" fillId="0" borderId="31" xfId="54" applyNumberFormat="1" applyFont="1" applyFill="1" applyBorder="1" applyAlignment="1">
      <alignment horizontal="center" vertical="center" wrapText="1"/>
      <protection/>
    </xf>
    <xf numFmtId="49" fontId="24" fillId="0" borderId="21" xfId="54" applyNumberFormat="1" applyFont="1" applyFill="1" applyBorder="1" applyAlignment="1">
      <alignment horizontal="left" vertical="center" wrapText="1"/>
      <protection/>
    </xf>
    <xf numFmtId="49" fontId="24" fillId="0" borderId="10" xfId="54" applyNumberFormat="1" applyFont="1" applyFill="1" applyBorder="1" applyAlignment="1">
      <alignment horizontal="left" vertical="center" wrapText="1"/>
      <protection/>
    </xf>
    <xf numFmtId="169" fontId="29" fillId="0" borderId="10" xfId="0" applyNumberFormat="1" applyFont="1" applyFill="1" applyBorder="1" applyAlignment="1">
      <alignment horizontal="center"/>
    </xf>
    <xf numFmtId="169" fontId="29" fillId="0" borderId="36" xfId="0" applyNumberFormat="1" applyFont="1" applyFill="1" applyBorder="1" applyAlignment="1">
      <alignment horizontal="center"/>
    </xf>
    <xf numFmtId="0" fontId="29" fillId="0" borderId="34" xfId="0" applyFont="1" applyFill="1" applyBorder="1" applyAlignment="1">
      <alignment horizontal="center"/>
    </xf>
    <xf numFmtId="43" fontId="34" fillId="0" borderId="29" xfId="0" applyNumberFormat="1" applyFont="1" applyFill="1" applyBorder="1" applyAlignment="1">
      <alignment/>
    </xf>
    <xf numFmtId="43" fontId="34" fillId="0" borderId="29" xfId="0" applyNumberFormat="1" applyFont="1" applyFill="1" applyBorder="1" applyAlignment="1">
      <alignment wrapText="1"/>
    </xf>
    <xf numFmtId="169" fontId="30" fillId="4" borderId="37" xfId="0" applyNumberFormat="1" applyFont="1" applyFill="1" applyBorder="1" applyAlignment="1">
      <alignment/>
    </xf>
    <xf numFmtId="49" fontId="24" fillId="0" borderId="34" xfId="54" applyNumberFormat="1" applyFont="1" applyFill="1" applyBorder="1" applyAlignment="1">
      <alignment horizontal="left" vertical="center" wrapText="1"/>
      <protection/>
    </xf>
    <xf numFmtId="49" fontId="24" fillId="0" borderId="12" xfId="54" applyNumberFormat="1" applyFont="1" applyFill="1" applyBorder="1" applyAlignment="1">
      <alignment horizontal="left" vertical="center" wrapText="1"/>
      <protection/>
    </xf>
    <xf numFmtId="49" fontId="24" fillId="0" borderId="15" xfId="54" applyNumberFormat="1" applyFont="1" applyFill="1" applyBorder="1" applyAlignment="1">
      <alignment horizontal="left" vertical="center" wrapText="1"/>
      <protection/>
    </xf>
    <xf numFmtId="49" fontId="24" fillId="0" borderId="31" xfId="54" applyNumberFormat="1" applyFont="1" applyFill="1" applyBorder="1" applyAlignment="1">
      <alignment horizontal="left" vertical="center" wrapText="1"/>
      <protection/>
    </xf>
    <xf numFmtId="49" fontId="24" fillId="0" borderId="34" xfId="54" applyNumberFormat="1" applyFont="1" applyFill="1" applyBorder="1" applyAlignment="1">
      <alignment horizontal="center" vertical="center" wrapText="1"/>
      <protection/>
    </xf>
    <xf numFmtId="49" fontId="24" fillId="0" borderId="20" xfId="54" applyNumberFormat="1" applyFont="1" applyFill="1" applyBorder="1" applyAlignment="1">
      <alignment horizontal="center" vertical="center" wrapText="1"/>
      <protection/>
    </xf>
    <xf numFmtId="169" fontId="29" fillId="0" borderId="32" xfId="0" applyNumberFormat="1" applyFont="1" applyFill="1" applyBorder="1" applyAlignment="1">
      <alignment/>
    </xf>
    <xf numFmtId="169" fontId="29" fillId="0" borderId="38" xfId="0" applyNumberFormat="1" applyFont="1" applyFill="1" applyBorder="1" applyAlignment="1">
      <alignment/>
    </xf>
    <xf numFmtId="0" fontId="29" fillId="0" borderId="12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31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9" fillId="0" borderId="34" xfId="0" applyFont="1" applyFill="1" applyBorder="1" applyAlignment="1">
      <alignment horizontal="center"/>
    </xf>
    <xf numFmtId="43" fontId="28" fillId="0" borderId="29" xfId="0" applyNumberFormat="1" applyFont="1" applyFill="1" applyBorder="1" applyAlignment="1">
      <alignment/>
    </xf>
    <xf numFmtId="43" fontId="35" fillId="0" borderId="29" xfId="0" applyNumberFormat="1" applyFont="1" applyFill="1" applyBorder="1" applyAlignment="1">
      <alignment/>
    </xf>
    <xf numFmtId="169" fontId="29" fillId="0" borderId="0" xfId="0" applyNumberFormat="1" applyFont="1" applyFill="1" applyBorder="1" applyAlignment="1">
      <alignment horizontal="right"/>
    </xf>
    <xf numFmtId="49" fontId="24" fillId="0" borderId="20" xfId="54" applyNumberFormat="1" applyFont="1" applyFill="1" applyBorder="1" applyAlignment="1">
      <alignment horizontal="left" vertical="center" wrapText="1"/>
      <protection/>
    </xf>
    <xf numFmtId="169" fontId="29" fillId="0" borderId="36" xfId="0" applyNumberFormat="1" applyFont="1" applyFill="1" applyBorder="1" applyAlignment="1">
      <alignment/>
    </xf>
    <xf numFmtId="43" fontId="31" fillId="0" borderId="29" xfId="0" applyNumberFormat="1" applyFont="1" applyFill="1" applyBorder="1" applyAlignment="1">
      <alignment wrapText="1"/>
    </xf>
    <xf numFmtId="169" fontId="29" fillId="0" borderId="30" xfId="0" applyNumberFormat="1" applyFont="1" applyFill="1" applyBorder="1" applyAlignment="1">
      <alignment/>
    </xf>
    <xf numFmtId="49" fontId="24" fillId="0" borderId="38" xfId="54" applyNumberFormat="1" applyFont="1" applyFill="1" applyBorder="1" applyAlignment="1">
      <alignment horizontal="left" vertical="center" wrapText="1"/>
      <protection/>
    </xf>
    <xf numFmtId="169" fontId="29" fillId="0" borderId="29" xfId="0" applyNumberFormat="1" applyFont="1" applyFill="1" applyBorder="1" applyAlignment="1">
      <alignment/>
    </xf>
    <xf numFmtId="3" fontId="24" fillId="0" borderId="39" xfId="54" applyNumberFormat="1" applyFont="1" applyFill="1" applyBorder="1" applyAlignment="1">
      <alignment horizontal="center" vertical="center" wrapText="1"/>
      <protection/>
    </xf>
    <xf numFmtId="169" fontId="29" fillId="0" borderId="39" xfId="0" applyNumberFormat="1" applyFont="1" applyFill="1" applyBorder="1" applyAlignment="1">
      <alignment/>
    </xf>
    <xf numFmtId="0" fontId="29" fillId="0" borderId="39" xfId="0" applyFont="1" applyFill="1" applyBorder="1" applyAlignment="1">
      <alignment horizontal="center"/>
    </xf>
    <xf numFmtId="169" fontId="24" fillId="4" borderId="37" xfId="0" applyNumberFormat="1" applyFont="1" applyFill="1" applyBorder="1" applyAlignment="1">
      <alignment horizontal="center"/>
    </xf>
    <xf numFmtId="49" fontId="24" fillId="0" borderId="11" xfId="54" applyNumberFormat="1" applyFont="1" applyFill="1" applyBorder="1" applyAlignment="1">
      <alignment horizontal="left" vertical="center" wrapText="1"/>
      <protection/>
    </xf>
    <xf numFmtId="49" fontId="24" fillId="0" borderId="11" xfId="54" applyNumberFormat="1" applyFont="1" applyFill="1" applyBorder="1" applyAlignment="1">
      <alignment horizontal="center" vertical="center" wrapText="1"/>
      <protection/>
    </xf>
    <xf numFmtId="169" fontId="28" fillId="0" borderId="30" xfId="0" applyNumberFormat="1" applyFont="1" applyFill="1" applyBorder="1" applyAlignment="1">
      <alignment/>
    </xf>
    <xf numFmtId="169" fontId="29" fillId="0" borderId="11" xfId="0" applyNumberFormat="1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69" fontId="28" fillId="0" borderId="40" xfId="0" applyNumberFormat="1" applyFont="1" applyFill="1" applyBorder="1" applyAlignment="1">
      <alignment/>
    </xf>
    <xf numFmtId="43" fontId="28" fillId="0" borderId="29" xfId="0" applyNumberFormat="1" applyFont="1" applyFill="1" applyBorder="1" applyAlignment="1">
      <alignment wrapText="1"/>
    </xf>
    <xf numFmtId="43" fontId="28" fillId="0" borderId="29" xfId="0" applyNumberFormat="1" applyFont="1" applyFill="1" applyBorder="1" applyAlignment="1">
      <alignment horizontal="left" wrapText="1"/>
    </xf>
    <xf numFmtId="3" fontId="24" fillId="0" borderId="11" xfId="54" applyNumberFormat="1" applyFont="1" applyFill="1" applyBorder="1" applyAlignment="1">
      <alignment horizontal="center" vertical="center" wrapText="1"/>
      <protection/>
    </xf>
    <xf numFmtId="169" fontId="29" fillId="0" borderId="41" xfId="0" applyNumberFormat="1" applyFont="1" applyFill="1" applyBorder="1" applyAlignment="1">
      <alignment horizontal="center"/>
    </xf>
    <xf numFmtId="169" fontId="29" fillId="0" borderId="30" xfId="0" applyNumberFormat="1" applyFont="1" applyFill="1" applyBorder="1" applyAlignment="1">
      <alignment horizontal="center"/>
    </xf>
    <xf numFmtId="169" fontId="29" fillId="0" borderId="40" xfId="0" applyNumberFormat="1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 horizontal="center"/>
    </xf>
    <xf numFmtId="169" fontId="24" fillId="4" borderId="42" xfId="0" applyNumberFormat="1" applyFont="1" applyFill="1" applyBorder="1" applyAlignment="1">
      <alignment horizontal="center"/>
    </xf>
    <xf numFmtId="169" fontId="24" fillId="0" borderId="36" xfId="0" applyNumberFormat="1" applyFont="1" applyFill="1" applyBorder="1" applyAlignment="1">
      <alignment horizontal="center"/>
    </xf>
    <xf numFmtId="43" fontId="29" fillId="0" borderId="43" xfId="0" applyNumberFormat="1" applyFont="1" applyFill="1" applyBorder="1" applyAlignment="1">
      <alignment/>
    </xf>
    <xf numFmtId="0" fontId="36" fillId="0" borderId="0" xfId="0" applyFont="1" applyAlignment="1">
      <alignment vertical="top" wrapText="1"/>
    </xf>
    <xf numFmtId="169" fontId="24" fillId="0" borderId="37" xfId="0" applyNumberFormat="1" applyFont="1" applyFill="1" applyBorder="1" applyAlignment="1">
      <alignment horizontal="center"/>
    </xf>
    <xf numFmtId="169" fontId="34" fillId="0" borderId="30" xfId="0" applyNumberFormat="1" applyFont="1" applyFill="1" applyBorder="1" applyAlignment="1">
      <alignment/>
    </xf>
    <xf numFmtId="0" fontId="31" fillId="4" borderId="39" xfId="54" applyFont="1" applyFill="1" applyBorder="1" applyAlignment="1">
      <alignment horizontal="center" vertical="center" wrapText="1"/>
      <protection/>
    </xf>
    <xf numFmtId="0" fontId="31" fillId="4" borderId="37" xfId="54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/>
    </xf>
    <xf numFmtId="169" fontId="24" fillId="0" borderId="22" xfId="54" applyNumberFormat="1" applyFont="1" applyFill="1" applyBorder="1" applyAlignment="1">
      <alignment vertical="center" wrapText="1"/>
      <protection/>
    </xf>
    <xf numFmtId="43" fontId="24" fillId="0" borderId="40" xfId="54" applyNumberFormat="1" applyFont="1" applyFill="1" applyBorder="1" applyAlignment="1">
      <alignment vertical="center" wrapText="1"/>
      <protection/>
    </xf>
    <xf numFmtId="0" fontId="33" fillId="0" borderId="28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3" fillId="0" borderId="28" xfId="54" applyFont="1" applyFill="1" applyBorder="1" applyAlignment="1">
      <alignment horizontal="center" vertical="center" wrapText="1"/>
      <protection/>
    </xf>
    <xf numFmtId="0" fontId="33" fillId="0" borderId="37" xfId="54" applyFont="1" applyFill="1" applyBorder="1" applyAlignment="1">
      <alignment horizontal="center" vertical="center" wrapText="1"/>
      <protection/>
    </xf>
    <xf numFmtId="0" fontId="33" fillId="0" borderId="39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7" fillId="0" borderId="0" xfId="0" applyFont="1" applyBorder="1" applyAlignment="1">
      <alignment horizontal="left" wrapText="1"/>
    </xf>
    <xf numFmtId="0" fontId="24" fillId="0" borderId="28" xfId="0" applyFont="1" applyBorder="1" applyAlignment="1">
      <alignment horizontal="left"/>
    </xf>
    <xf numFmtId="0" fontId="24" fillId="0" borderId="39" xfId="0" applyFont="1" applyBorder="1" applyAlignment="1">
      <alignment horizontal="left"/>
    </xf>
    <xf numFmtId="0" fontId="24" fillId="0" borderId="37" xfId="0" applyFont="1" applyBorder="1" applyAlignment="1">
      <alignment horizontal="left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7" fillId="0" borderId="44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31" fillId="4" borderId="28" xfId="54" applyFont="1" applyFill="1" applyBorder="1" applyAlignment="1">
      <alignment horizontal="center" vertical="center" wrapText="1"/>
      <protection/>
    </xf>
    <xf numFmtId="3" fontId="24" fillId="0" borderId="28" xfId="54" applyNumberFormat="1" applyFont="1" applyFill="1" applyBorder="1" applyAlignment="1">
      <alignment horizontal="center" vertical="center" wrapText="1"/>
      <protection/>
    </xf>
    <xf numFmtId="3" fontId="24" fillId="0" borderId="39" xfId="54" applyNumberFormat="1" applyFont="1" applyFill="1" applyBorder="1" applyAlignment="1">
      <alignment horizontal="center" vertical="center" wrapText="1"/>
      <protection/>
    </xf>
    <xf numFmtId="3" fontId="24" fillId="0" borderId="37" xfId="54" applyNumberFormat="1" applyFont="1" applyFill="1" applyBorder="1" applyAlignment="1">
      <alignment horizontal="center" vertical="center" wrapText="1"/>
      <protection/>
    </xf>
    <xf numFmtId="0" fontId="24" fillId="0" borderId="34" xfId="0" applyFont="1" applyFill="1" applyBorder="1" applyAlignment="1">
      <alignment horizontal="center" vertical="center" wrapText="1"/>
    </xf>
    <xf numFmtId="49" fontId="37" fillId="0" borderId="34" xfId="54" applyNumberFormat="1" applyFont="1" applyFill="1" applyBorder="1" applyAlignment="1">
      <alignment horizontal="left" vertical="center" wrapText="1"/>
      <protection/>
    </xf>
    <xf numFmtId="0" fontId="24" fillId="0" borderId="11" xfId="0" applyFont="1" applyFill="1" applyBorder="1" applyAlignment="1">
      <alignment horizontal="center" vertical="center" wrapText="1"/>
    </xf>
    <xf numFmtId="49" fontId="37" fillId="0" borderId="11" xfId="54" applyNumberFormat="1" applyFont="1" applyFill="1" applyBorder="1" applyAlignment="1">
      <alignment horizontal="left" vertical="center" wrapText="1"/>
      <protection/>
    </xf>
    <xf numFmtId="49" fontId="37" fillId="0" borderId="11" xfId="54" applyNumberFormat="1" applyFont="1" applyFill="1" applyBorder="1" applyAlignment="1">
      <alignment horizontal="center" vertical="center" wrapText="1"/>
      <protection/>
    </xf>
    <xf numFmtId="169" fontId="37" fillId="0" borderId="11" xfId="0" applyNumberFormat="1" applyFont="1" applyFill="1" applyBorder="1" applyAlignment="1">
      <alignment/>
    </xf>
    <xf numFmtId="0" fontId="37" fillId="0" borderId="11" xfId="0" applyFont="1" applyFill="1" applyBorder="1" applyAlignment="1">
      <alignment horizontal="center"/>
    </xf>
    <xf numFmtId="169" fontId="38" fillId="0" borderId="41" xfId="0" applyNumberFormat="1" applyFont="1" applyFill="1" applyBorder="1" applyAlignment="1">
      <alignment/>
    </xf>
    <xf numFmtId="43" fontId="37" fillId="0" borderId="29" xfId="0" applyNumberFormat="1" applyFont="1" applyFill="1" applyBorder="1" applyAlignment="1">
      <alignment/>
    </xf>
    <xf numFmtId="169" fontId="38" fillId="0" borderId="30" xfId="0" applyNumberFormat="1" applyFont="1" applyFill="1" applyBorder="1" applyAlignment="1">
      <alignment/>
    </xf>
    <xf numFmtId="0" fontId="35" fillId="4" borderId="28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69" fontId="37" fillId="0" borderId="30" xfId="0" applyNumberFormat="1" applyFont="1" applyFill="1" applyBorder="1" applyAlignment="1">
      <alignment/>
    </xf>
    <xf numFmtId="0" fontId="24" fillId="0" borderId="31" xfId="0" applyFont="1" applyFill="1" applyBorder="1" applyAlignment="1">
      <alignment horizontal="center" vertical="center" wrapText="1"/>
    </xf>
    <xf numFmtId="49" fontId="37" fillId="0" borderId="15" xfId="54" applyNumberFormat="1" applyFont="1" applyFill="1" applyBorder="1" applyAlignment="1">
      <alignment horizontal="left" vertical="center" wrapText="1"/>
      <protection/>
    </xf>
    <xf numFmtId="3" fontId="37" fillId="0" borderId="15" xfId="54" applyNumberFormat="1" applyFont="1" applyFill="1" applyBorder="1" applyAlignment="1">
      <alignment horizontal="center" vertical="center" wrapText="1"/>
      <protection/>
    </xf>
    <xf numFmtId="169" fontId="37" fillId="0" borderId="15" xfId="0" applyNumberFormat="1" applyFont="1" applyFill="1" applyBorder="1" applyAlignment="1">
      <alignment/>
    </xf>
    <xf numFmtId="0" fontId="37" fillId="0" borderId="15" xfId="0" applyFont="1" applyFill="1" applyBorder="1" applyAlignment="1">
      <alignment horizontal="center"/>
    </xf>
    <xf numFmtId="169" fontId="37" fillId="0" borderId="41" xfId="0" applyNumberFormat="1" applyFont="1" applyFill="1" applyBorder="1" applyAlignment="1">
      <alignment horizontal="center"/>
    </xf>
    <xf numFmtId="43" fontId="37" fillId="0" borderId="30" xfId="0" applyNumberFormat="1" applyFont="1" applyFill="1" applyBorder="1" applyAlignment="1">
      <alignment/>
    </xf>
    <xf numFmtId="49" fontId="37" fillId="0" borderId="12" xfId="54" applyNumberFormat="1" applyFont="1" applyFill="1" applyBorder="1" applyAlignment="1">
      <alignment horizontal="left" vertical="center" wrapText="1"/>
      <protection/>
    </xf>
    <xf numFmtId="3" fontId="37" fillId="0" borderId="12" xfId="54" applyNumberFormat="1" applyFont="1" applyFill="1" applyBorder="1" applyAlignment="1">
      <alignment horizontal="center" vertical="center" wrapText="1"/>
      <protection/>
    </xf>
    <xf numFmtId="169" fontId="37" fillId="0" borderId="12" xfId="0" applyNumberFormat="1" applyFont="1" applyFill="1" applyBorder="1" applyAlignment="1">
      <alignment/>
    </xf>
    <xf numFmtId="0" fontId="37" fillId="0" borderId="12" xfId="0" applyFont="1" applyFill="1" applyBorder="1" applyAlignment="1">
      <alignment horizontal="center"/>
    </xf>
    <xf numFmtId="169" fontId="37" fillId="0" borderId="30" xfId="0" applyNumberFormat="1" applyFont="1" applyFill="1" applyBorder="1" applyAlignment="1">
      <alignment horizontal="center"/>
    </xf>
    <xf numFmtId="0" fontId="35" fillId="4" borderId="22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3" fontId="39" fillId="0" borderId="29" xfId="0" applyNumberFormat="1" applyFont="1" applyFill="1" applyBorder="1" applyAlignment="1">
      <alignment/>
    </xf>
    <xf numFmtId="0" fontId="24" fillId="0" borderId="28" xfId="0" applyFont="1" applyFill="1" applyBorder="1" applyAlignment="1">
      <alignment horizontal="center" vertical="center" wrapText="1"/>
    </xf>
    <xf numFmtId="49" fontId="37" fillId="0" borderId="39" xfId="54" applyNumberFormat="1" applyFont="1" applyFill="1" applyBorder="1" applyAlignment="1">
      <alignment horizontal="left" vertical="center" wrapText="1"/>
      <protection/>
    </xf>
    <xf numFmtId="49" fontId="37" fillId="0" borderId="12" xfId="54" applyNumberFormat="1" applyFont="1" applyFill="1" applyBorder="1" applyAlignment="1">
      <alignment horizontal="center" vertical="center" wrapText="1"/>
      <protection/>
    </xf>
    <xf numFmtId="0" fontId="24" fillId="0" borderId="45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169" fontId="38" fillId="0" borderId="12" xfId="0" applyNumberFormat="1" applyFont="1" applyFill="1" applyBorder="1" applyAlignment="1">
      <alignment/>
    </xf>
    <xf numFmtId="0" fontId="24" fillId="0" borderId="25" xfId="0" applyFont="1" applyFill="1" applyBorder="1" applyAlignment="1">
      <alignment horizontal="center" vertical="center" wrapText="1"/>
    </xf>
    <xf numFmtId="3" fontId="37" fillId="0" borderId="34" xfId="54" applyNumberFormat="1" applyFont="1" applyFill="1" applyBorder="1" applyAlignment="1">
      <alignment horizontal="center" vertical="center" wrapText="1"/>
      <protection/>
    </xf>
    <xf numFmtId="169" fontId="37" fillId="0" borderId="34" xfId="0" applyNumberFormat="1" applyFont="1" applyFill="1" applyBorder="1" applyAlignment="1">
      <alignment/>
    </xf>
    <xf numFmtId="0" fontId="37" fillId="0" borderId="34" xfId="0" applyFont="1" applyFill="1" applyBorder="1" applyAlignment="1">
      <alignment horizontal="center"/>
    </xf>
    <xf numFmtId="169" fontId="37" fillId="0" borderId="36" xfId="0" applyNumberFormat="1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 vertical="center" wrapText="1"/>
    </xf>
    <xf numFmtId="49" fontId="37" fillId="0" borderId="18" xfId="54" applyNumberFormat="1" applyFont="1" applyFill="1" applyBorder="1" applyAlignment="1">
      <alignment horizontal="left" vertical="center" wrapText="1"/>
      <protection/>
    </xf>
    <xf numFmtId="49" fontId="37" fillId="0" borderId="18" xfId="54" applyNumberFormat="1" applyFont="1" applyFill="1" applyBorder="1" applyAlignment="1">
      <alignment horizontal="center" vertical="center" wrapText="1"/>
      <protection/>
    </xf>
    <xf numFmtId="169" fontId="37" fillId="0" borderId="18" xfId="0" applyNumberFormat="1" applyFont="1" applyFill="1" applyBorder="1" applyAlignment="1">
      <alignment/>
    </xf>
    <xf numFmtId="0" fontId="37" fillId="0" borderId="18" xfId="0" applyFont="1" applyFill="1" applyBorder="1" applyAlignment="1">
      <alignment horizontal="center"/>
    </xf>
    <xf numFmtId="169" fontId="38" fillId="0" borderId="4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wrapText="1"/>
    </xf>
    <xf numFmtId="16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7" fontId="29" fillId="0" borderId="30" xfId="0" applyNumberFormat="1" applyFont="1" applyFill="1" applyBorder="1" applyAlignment="1">
      <alignment/>
    </xf>
    <xf numFmtId="7" fontId="24" fillId="0" borderId="48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1"/>
  <sheetViews>
    <sheetView tabSelected="1" zoomScalePageLayoutView="0" workbookViewId="0" topLeftCell="A1">
      <selection activeCell="K113" sqref="K113"/>
    </sheetView>
  </sheetViews>
  <sheetFormatPr defaultColWidth="9.00390625" defaultRowHeight="12.75"/>
  <cols>
    <col min="1" max="1" width="6.125" style="1" customWidth="1"/>
    <col min="2" max="2" width="45.125" style="2" customWidth="1"/>
    <col min="4" max="4" width="13.00390625" style="0" customWidth="1"/>
    <col min="5" max="5" width="8.375" style="0" customWidth="1"/>
    <col min="6" max="6" width="13.625" style="0" customWidth="1"/>
    <col min="7" max="7" width="12.75390625" style="0" customWidth="1"/>
    <col min="8" max="8" width="13.625" style="0" customWidth="1"/>
    <col min="9" max="9" width="16.625" style="0" bestFit="1" customWidth="1"/>
    <col min="10" max="10" width="12.875" style="0" customWidth="1"/>
    <col min="11" max="11" width="13.125" style="0" customWidth="1"/>
    <col min="12" max="12" width="14.625" style="0" customWidth="1"/>
    <col min="15" max="15" width="11.75390625" style="0" bestFit="1" customWidth="1"/>
  </cols>
  <sheetData>
    <row r="1" spans="2:12" ht="15.75">
      <c r="B1" s="19"/>
      <c r="I1" s="20"/>
      <c r="J1" s="20"/>
      <c r="K1" s="20"/>
      <c r="L1" s="20"/>
    </row>
    <row r="2" spans="2:12" ht="15.75">
      <c r="B2" s="168" t="s">
        <v>126</v>
      </c>
      <c r="I2" s="20"/>
      <c r="J2" s="20"/>
      <c r="K2" s="20"/>
      <c r="L2" s="20"/>
    </row>
    <row r="3" spans="1:12" ht="15.7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15.75" customHeight="1" thickBot="1">
      <c r="A4" s="189" t="s">
        <v>125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2" ht="21.75" customHeight="1" thickBot="1">
      <c r="A5" s="4" t="s">
        <v>26</v>
      </c>
      <c r="B5" s="5" t="s">
        <v>27</v>
      </c>
      <c r="C5" s="6" t="s">
        <v>28</v>
      </c>
      <c r="D5" s="5" t="s">
        <v>29</v>
      </c>
      <c r="E5" s="5" t="s">
        <v>30</v>
      </c>
      <c r="F5" s="5" t="s">
        <v>31</v>
      </c>
      <c r="G5" s="184" t="s">
        <v>43</v>
      </c>
      <c r="H5" s="185"/>
      <c r="I5" s="185"/>
      <c r="J5" s="186"/>
      <c r="K5" s="63" t="s">
        <v>66</v>
      </c>
      <c r="L5" s="64"/>
    </row>
    <row r="6" spans="1:12" ht="15.75" customHeight="1" thickBot="1">
      <c r="A6" s="7" t="s">
        <v>32</v>
      </c>
      <c r="B6" s="8"/>
      <c r="C6" s="9" t="s">
        <v>33</v>
      </c>
      <c r="D6" s="10" t="s">
        <v>34</v>
      </c>
      <c r="E6" s="10" t="s">
        <v>35</v>
      </c>
      <c r="F6" s="56" t="s">
        <v>8</v>
      </c>
      <c r="G6" s="181" t="s">
        <v>64</v>
      </c>
      <c r="H6" s="182"/>
      <c r="I6" s="181" t="s">
        <v>65</v>
      </c>
      <c r="J6" s="182"/>
      <c r="K6" s="187" t="s">
        <v>127</v>
      </c>
      <c r="L6" s="188"/>
    </row>
    <row r="7" spans="1:12" ht="9" customHeight="1" thickBot="1">
      <c r="A7" s="65" t="s">
        <v>14</v>
      </c>
      <c r="B7" s="58" t="s">
        <v>15</v>
      </c>
      <c r="C7" s="59" t="s">
        <v>16</v>
      </c>
      <c r="D7" s="60" t="s">
        <v>17</v>
      </c>
      <c r="E7" s="61" t="s">
        <v>18</v>
      </c>
      <c r="F7" s="62" t="s">
        <v>19</v>
      </c>
      <c r="G7" s="178">
        <v>8</v>
      </c>
      <c r="H7" s="179"/>
      <c r="I7" s="176">
        <v>9</v>
      </c>
      <c r="J7" s="180"/>
      <c r="K7" s="176">
        <v>10</v>
      </c>
      <c r="L7" s="177"/>
    </row>
    <row r="8" spans="1:13" ht="12.75" customHeight="1" thickBot="1">
      <c r="A8" s="66"/>
      <c r="B8" s="171" t="s">
        <v>25</v>
      </c>
      <c r="C8" s="171"/>
      <c r="D8" s="171"/>
      <c r="E8" s="171"/>
      <c r="F8" s="172"/>
      <c r="G8" s="96"/>
      <c r="H8" s="97"/>
      <c r="I8" s="70"/>
      <c r="J8" s="71"/>
      <c r="K8" s="70"/>
      <c r="L8" s="71"/>
      <c r="M8" s="13"/>
    </row>
    <row r="9" spans="1:13" ht="24" customHeight="1">
      <c r="A9" s="101"/>
      <c r="B9" s="102" t="s">
        <v>51</v>
      </c>
      <c r="C9" s="103" t="s">
        <v>2</v>
      </c>
      <c r="D9" s="104">
        <v>92</v>
      </c>
      <c r="E9" s="121">
        <v>8</v>
      </c>
      <c r="F9" s="161">
        <f>D9*E9</f>
        <v>736</v>
      </c>
      <c r="G9" s="112"/>
      <c r="H9" s="113"/>
      <c r="I9" s="112"/>
      <c r="J9" s="113"/>
      <c r="K9" s="158" t="s">
        <v>119</v>
      </c>
      <c r="L9" s="113">
        <f>45.5*D9</f>
        <v>4186</v>
      </c>
      <c r="M9" s="13"/>
    </row>
    <row r="10" spans="1:13" ht="24.75" customHeight="1">
      <c r="A10" s="26"/>
      <c r="B10" s="82" t="s">
        <v>44</v>
      </c>
      <c r="C10" s="57" t="s">
        <v>1</v>
      </c>
      <c r="D10" s="27">
        <v>647</v>
      </c>
      <c r="E10" s="134">
        <v>60</v>
      </c>
      <c r="F10" s="161">
        <f>D10*E10</f>
        <v>38820</v>
      </c>
      <c r="G10" s="112"/>
      <c r="H10" s="113"/>
      <c r="I10" s="112"/>
      <c r="J10" s="113"/>
      <c r="K10" s="159" t="s">
        <v>120</v>
      </c>
      <c r="L10" s="113">
        <f>16.5*D10</f>
        <v>10675.5</v>
      </c>
      <c r="M10" s="13"/>
    </row>
    <row r="11" spans="1:13" ht="27.75" customHeight="1">
      <c r="A11" s="21"/>
      <c r="B11" s="82" t="s">
        <v>49</v>
      </c>
      <c r="C11" s="57" t="s">
        <v>1</v>
      </c>
      <c r="D11" s="27">
        <v>142</v>
      </c>
      <c r="E11" s="134">
        <v>100</v>
      </c>
      <c r="F11" s="164">
        <f>E11*D11</f>
        <v>14200</v>
      </c>
      <c r="G11" s="112"/>
      <c r="H11" s="113"/>
      <c r="I11" s="112"/>
      <c r="J11" s="113"/>
      <c r="K11" s="158" t="s">
        <v>133</v>
      </c>
      <c r="L11" s="113">
        <f>350*D11</f>
        <v>49700</v>
      </c>
      <c r="M11" s="13"/>
    </row>
    <row r="12" spans="1:13" ht="15" customHeight="1" thickBot="1">
      <c r="A12" s="21"/>
      <c r="B12" s="86" t="s">
        <v>40</v>
      </c>
      <c r="C12" s="23"/>
      <c r="D12" s="24"/>
      <c r="E12" s="133"/>
      <c r="F12" s="165">
        <v>53756</v>
      </c>
      <c r="G12" s="112"/>
      <c r="H12" s="113"/>
      <c r="I12" s="112"/>
      <c r="J12" s="113"/>
      <c r="K12" s="112"/>
      <c r="L12" s="113"/>
      <c r="M12" s="13"/>
    </row>
    <row r="13" spans="1:13" ht="15" customHeight="1">
      <c r="A13" s="196"/>
      <c r="B13" s="197" t="s">
        <v>118</v>
      </c>
      <c r="C13" s="103"/>
      <c r="D13" s="104"/>
      <c r="E13" s="138"/>
      <c r="F13" s="166"/>
      <c r="G13" s="112"/>
      <c r="H13" s="113"/>
      <c r="I13" s="112"/>
      <c r="J13" s="113"/>
      <c r="K13" s="112"/>
      <c r="L13" s="113"/>
      <c r="M13" s="13"/>
    </row>
    <row r="14" spans="1:13" ht="15" customHeight="1" thickBot="1">
      <c r="A14" s="198"/>
      <c r="B14" s="199" t="s">
        <v>121</v>
      </c>
      <c r="C14" s="200" t="s">
        <v>1</v>
      </c>
      <c r="D14" s="201">
        <v>147</v>
      </c>
      <c r="E14" s="202">
        <v>30.5</v>
      </c>
      <c r="F14" s="203">
        <f>E14*D14</f>
        <v>4483.5</v>
      </c>
      <c r="G14" s="112"/>
      <c r="H14" s="113"/>
      <c r="I14" s="112"/>
      <c r="J14" s="113"/>
      <c r="K14" s="204" t="s">
        <v>98</v>
      </c>
      <c r="L14" s="205">
        <v>4483.5</v>
      </c>
      <c r="M14" s="13"/>
    </row>
    <row r="15" spans="1:13" ht="12.75" customHeight="1" thickBot="1">
      <c r="A15" s="206"/>
      <c r="B15" s="171" t="s">
        <v>52</v>
      </c>
      <c r="C15" s="171"/>
      <c r="D15" s="171"/>
      <c r="E15" s="171"/>
      <c r="F15" s="172"/>
      <c r="G15" s="112"/>
      <c r="H15" s="113"/>
      <c r="I15" s="112"/>
      <c r="J15" s="113"/>
      <c r="K15" s="112"/>
      <c r="L15" s="113"/>
      <c r="M15" s="13"/>
    </row>
    <row r="16" spans="1:13" ht="16.5" customHeight="1" hidden="1" thickBot="1">
      <c r="A16" s="73"/>
      <c r="B16" s="75"/>
      <c r="C16" s="76"/>
      <c r="D16" s="76"/>
      <c r="E16" s="79"/>
      <c r="F16" s="40"/>
      <c r="G16" s="112"/>
      <c r="H16" s="113"/>
      <c r="I16" s="112"/>
      <c r="J16" s="113"/>
      <c r="K16" s="112"/>
      <c r="L16" s="113"/>
      <c r="M16" s="13"/>
    </row>
    <row r="17" spans="1:13" ht="19.5" customHeight="1">
      <c r="A17" s="31"/>
      <c r="B17" s="82" t="s">
        <v>44</v>
      </c>
      <c r="C17" s="57" t="s">
        <v>1</v>
      </c>
      <c r="D17" s="27">
        <v>647</v>
      </c>
      <c r="E17" s="81">
        <v>1</v>
      </c>
      <c r="F17" s="78">
        <f aca="true" t="shared" si="0" ref="F17:F22">E17*D17</f>
        <v>647</v>
      </c>
      <c r="G17" s="112"/>
      <c r="H17" s="113"/>
      <c r="I17" s="112"/>
      <c r="J17" s="113"/>
      <c r="K17" s="112"/>
      <c r="L17" s="113"/>
      <c r="M17" s="13"/>
    </row>
    <row r="18" spans="1:13" ht="15" customHeight="1">
      <c r="A18" s="31"/>
      <c r="B18" s="82" t="s">
        <v>109</v>
      </c>
      <c r="C18" s="57" t="s">
        <v>1</v>
      </c>
      <c r="D18" s="27">
        <v>657</v>
      </c>
      <c r="E18" s="81">
        <v>13</v>
      </c>
      <c r="F18" s="78">
        <f t="shared" si="0"/>
        <v>8541</v>
      </c>
      <c r="G18" s="112"/>
      <c r="H18" s="113"/>
      <c r="I18" s="112"/>
      <c r="J18" s="113"/>
      <c r="K18" s="112"/>
      <c r="L18" s="113"/>
      <c r="M18" s="13"/>
    </row>
    <row r="19" spans="1:13" ht="19.5" customHeight="1">
      <c r="A19" s="31"/>
      <c r="B19" s="86" t="s">
        <v>54</v>
      </c>
      <c r="C19" s="23" t="s">
        <v>2</v>
      </c>
      <c r="D19" s="24">
        <v>417</v>
      </c>
      <c r="E19" s="95">
        <v>2</v>
      </c>
      <c r="F19" s="78">
        <f t="shared" si="0"/>
        <v>834</v>
      </c>
      <c r="G19" s="112"/>
      <c r="H19" s="113"/>
      <c r="I19" s="112"/>
      <c r="J19" s="113"/>
      <c r="K19" s="112"/>
      <c r="L19" s="113"/>
      <c r="M19" s="13"/>
    </row>
    <row r="20" spans="1:13" ht="15" customHeight="1">
      <c r="A20" s="31"/>
      <c r="B20" s="86" t="s">
        <v>53</v>
      </c>
      <c r="C20" s="23" t="s">
        <v>2</v>
      </c>
      <c r="D20" s="24">
        <v>334</v>
      </c>
      <c r="E20" s="95">
        <v>7</v>
      </c>
      <c r="F20" s="78">
        <f t="shared" si="0"/>
        <v>2338</v>
      </c>
      <c r="G20" s="112"/>
      <c r="H20" s="113"/>
      <c r="I20" s="112"/>
      <c r="J20" s="113"/>
      <c r="K20" s="112"/>
      <c r="L20" s="113"/>
      <c r="M20" s="13"/>
    </row>
    <row r="21" spans="1:13" ht="18" customHeight="1">
      <c r="A21" s="31"/>
      <c r="B21" s="86" t="s">
        <v>71</v>
      </c>
      <c r="C21" s="23" t="s">
        <v>2</v>
      </c>
      <c r="D21" s="24">
        <v>467</v>
      </c>
      <c r="E21" s="95">
        <v>10</v>
      </c>
      <c r="F21" s="78">
        <f t="shared" si="0"/>
        <v>4670</v>
      </c>
      <c r="G21" s="112"/>
      <c r="H21" s="113"/>
      <c r="I21" s="112"/>
      <c r="J21" s="113"/>
      <c r="K21" s="112" t="s">
        <v>93</v>
      </c>
      <c r="L21" s="145">
        <f>467*2</f>
        <v>934</v>
      </c>
      <c r="M21" s="13"/>
    </row>
    <row r="22" spans="1:13" ht="19.5" customHeight="1">
      <c r="A22" s="33"/>
      <c r="B22" s="110" t="s">
        <v>70</v>
      </c>
      <c r="C22" s="57" t="s">
        <v>1</v>
      </c>
      <c r="D22" s="111">
        <v>244</v>
      </c>
      <c r="E22" s="79">
        <v>0.65</v>
      </c>
      <c r="F22" s="78">
        <f t="shared" si="0"/>
        <v>158.6</v>
      </c>
      <c r="G22" s="112"/>
      <c r="H22" s="113"/>
      <c r="I22" s="112"/>
      <c r="J22" s="113"/>
      <c r="K22" s="112"/>
      <c r="L22" s="145"/>
      <c r="M22" s="13"/>
    </row>
    <row r="23" spans="1:13" ht="16.5" thickBot="1">
      <c r="A23" s="74"/>
      <c r="B23" s="36" t="s">
        <v>40</v>
      </c>
      <c r="C23" s="77"/>
      <c r="D23" s="37"/>
      <c r="E23" s="38"/>
      <c r="F23" s="85">
        <f>F22+F21+F20+F19+F18+F17</f>
        <v>17188.6</v>
      </c>
      <c r="G23" s="112"/>
      <c r="H23" s="113"/>
      <c r="I23" s="112"/>
      <c r="J23" s="113"/>
      <c r="K23" s="112"/>
      <c r="L23" s="145"/>
      <c r="M23" s="13"/>
    </row>
    <row r="24" spans="1:13" ht="14.25" customHeight="1" thickBot="1">
      <c r="A24" s="206"/>
      <c r="B24" s="171" t="s">
        <v>72</v>
      </c>
      <c r="C24" s="171"/>
      <c r="D24" s="171"/>
      <c r="E24" s="171"/>
      <c r="F24" s="172"/>
      <c r="G24" s="112"/>
      <c r="H24" s="113"/>
      <c r="I24" s="112"/>
      <c r="J24" s="113"/>
      <c r="K24" s="112"/>
      <c r="L24" s="145"/>
      <c r="M24" s="13"/>
    </row>
    <row r="25" spans="1:13" ht="36.75">
      <c r="A25" s="196"/>
      <c r="B25" s="102" t="s">
        <v>4</v>
      </c>
      <c r="C25" s="103" t="s">
        <v>3</v>
      </c>
      <c r="D25" s="104">
        <v>452</v>
      </c>
      <c r="E25" s="121">
        <v>4</v>
      </c>
      <c r="F25" s="120">
        <f>E25*D25</f>
        <v>1808</v>
      </c>
      <c r="G25" s="112"/>
      <c r="H25" s="113"/>
      <c r="I25" s="112"/>
      <c r="J25" s="113"/>
      <c r="K25" s="123" t="s">
        <v>108</v>
      </c>
      <c r="L25" s="170">
        <v>1650</v>
      </c>
      <c r="M25" s="13"/>
    </row>
    <row r="26" spans="1:13" ht="31.5">
      <c r="A26" s="207"/>
      <c r="B26" s="127" t="s">
        <v>94</v>
      </c>
      <c r="C26" s="57" t="s">
        <v>95</v>
      </c>
      <c r="D26" s="27">
        <v>74208</v>
      </c>
      <c r="E26" s="81">
        <v>0.16</v>
      </c>
      <c r="F26" s="161">
        <f>E26*D26</f>
        <v>11873.28</v>
      </c>
      <c r="G26" s="112"/>
      <c r="H26" s="113"/>
      <c r="I26" s="112"/>
      <c r="J26" s="113"/>
      <c r="K26" s="112" t="s">
        <v>98</v>
      </c>
      <c r="L26" s="145">
        <v>11873.28</v>
      </c>
      <c r="M26" s="13"/>
    </row>
    <row r="27" spans="1:13" ht="15.75">
      <c r="A27" s="208"/>
      <c r="B27" s="126" t="s">
        <v>96</v>
      </c>
      <c r="C27" s="23" t="s">
        <v>95</v>
      </c>
      <c r="D27" s="24">
        <v>36243</v>
      </c>
      <c r="E27" s="95">
        <v>0.16</v>
      </c>
      <c r="F27" s="162">
        <f>E27*D27</f>
        <v>5798.88</v>
      </c>
      <c r="G27" s="112"/>
      <c r="H27" s="113"/>
      <c r="I27" s="112"/>
      <c r="J27" s="113"/>
      <c r="K27" s="112" t="s">
        <v>98</v>
      </c>
      <c r="L27" s="145">
        <v>5798.88</v>
      </c>
      <c r="M27" s="13"/>
    </row>
    <row r="28" spans="1:13" ht="16.5" thickBot="1">
      <c r="A28" s="198"/>
      <c r="B28" s="152" t="s">
        <v>97</v>
      </c>
      <c r="C28" s="160" t="s">
        <v>1</v>
      </c>
      <c r="D28" s="155">
        <v>183</v>
      </c>
      <c r="E28" s="156">
        <v>7.8</v>
      </c>
      <c r="F28" s="163">
        <f>E28*D28</f>
        <v>1427.3999999999999</v>
      </c>
      <c r="G28" s="112"/>
      <c r="H28" s="113"/>
      <c r="I28" s="112"/>
      <c r="J28" s="113"/>
      <c r="K28" s="112" t="s">
        <v>98</v>
      </c>
      <c r="L28" s="145">
        <v>1427.4</v>
      </c>
      <c r="M28" s="13"/>
    </row>
    <row r="29" spans="1:13" ht="16.5" thickBot="1">
      <c r="A29" s="74"/>
      <c r="B29" s="36" t="s">
        <v>40</v>
      </c>
      <c r="C29" s="77"/>
      <c r="D29" s="37"/>
      <c r="E29" s="38"/>
      <c r="F29" s="85">
        <f>SUM(F25:F28)</f>
        <v>20907.56</v>
      </c>
      <c r="G29" s="112"/>
      <c r="H29" s="113"/>
      <c r="I29" s="112"/>
      <c r="J29" s="113"/>
      <c r="K29" s="204"/>
      <c r="L29" s="209"/>
      <c r="M29" s="13"/>
    </row>
    <row r="30" spans="1:13" ht="15.75">
      <c r="A30" s="196"/>
      <c r="B30" s="197" t="s">
        <v>118</v>
      </c>
      <c r="C30" s="103"/>
      <c r="D30" s="104"/>
      <c r="E30" s="138"/>
      <c r="F30" s="166"/>
      <c r="G30" s="112"/>
      <c r="H30" s="113"/>
      <c r="I30" s="112"/>
      <c r="J30" s="113"/>
      <c r="K30" s="112"/>
      <c r="L30" s="113"/>
      <c r="M30" s="13"/>
    </row>
    <row r="31" spans="1:13" ht="15.75">
      <c r="A31" s="210"/>
      <c r="B31" s="211" t="s">
        <v>135</v>
      </c>
      <c r="C31" s="212" t="s">
        <v>3</v>
      </c>
      <c r="D31" s="213">
        <v>340</v>
      </c>
      <c r="E31" s="214">
        <v>1</v>
      </c>
      <c r="F31" s="215">
        <v>340</v>
      </c>
      <c r="G31" s="112"/>
      <c r="H31" s="113"/>
      <c r="I31" s="112"/>
      <c r="J31" s="113"/>
      <c r="K31" s="204" t="s">
        <v>98</v>
      </c>
      <c r="L31" s="216">
        <v>340</v>
      </c>
      <c r="M31" s="13"/>
    </row>
    <row r="32" spans="1:13" ht="15.75">
      <c r="A32" s="210"/>
      <c r="B32" s="217" t="s">
        <v>128</v>
      </c>
      <c r="C32" s="218" t="s">
        <v>1</v>
      </c>
      <c r="D32" s="219">
        <f>F32/E32</f>
        <v>142</v>
      </c>
      <c r="E32" s="220">
        <v>4</v>
      </c>
      <c r="F32" s="215">
        <v>568</v>
      </c>
      <c r="G32" s="112"/>
      <c r="H32" s="113"/>
      <c r="I32" s="112"/>
      <c r="J32" s="113"/>
      <c r="K32" s="204" t="s">
        <v>98</v>
      </c>
      <c r="L32" s="216">
        <v>568</v>
      </c>
      <c r="M32" s="13"/>
    </row>
    <row r="33" spans="1:13" ht="15.75">
      <c r="A33" s="210"/>
      <c r="B33" s="217" t="s">
        <v>146</v>
      </c>
      <c r="C33" s="218" t="s">
        <v>147</v>
      </c>
      <c r="D33" s="219">
        <v>241</v>
      </c>
      <c r="E33" s="220">
        <v>11</v>
      </c>
      <c r="F33" s="221">
        <f>E33*D33</f>
        <v>2651</v>
      </c>
      <c r="G33" s="112"/>
      <c r="H33" s="113"/>
      <c r="I33" s="112"/>
      <c r="J33" s="113"/>
      <c r="K33" s="204" t="s">
        <v>98</v>
      </c>
      <c r="L33" s="216">
        <v>2651</v>
      </c>
      <c r="M33" s="13"/>
    </row>
    <row r="34" spans="1:13" ht="18" customHeight="1" thickBot="1">
      <c r="A34" s="198"/>
      <c r="B34" s="199" t="s">
        <v>122</v>
      </c>
      <c r="C34" s="200" t="s">
        <v>3</v>
      </c>
      <c r="D34" s="201">
        <v>592</v>
      </c>
      <c r="E34" s="202">
        <v>1</v>
      </c>
      <c r="F34" s="203">
        <f>E34*D34</f>
        <v>592</v>
      </c>
      <c r="G34" s="112"/>
      <c r="H34" s="113"/>
      <c r="I34" s="112"/>
      <c r="J34" s="113"/>
      <c r="K34" s="204" t="s">
        <v>98</v>
      </c>
      <c r="L34" s="205">
        <v>592</v>
      </c>
      <c r="M34" s="13"/>
    </row>
    <row r="35" spans="1:13" ht="16.5" thickBot="1">
      <c r="A35" s="222"/>
      <c r="B35" s="171" t="s">
        <v>55</v>
      </c>
      <c r="C35" s="171"/>
      <c r="D35" s="171"/>
      <c r="E35" s="171"/>
      <c r="F35" s="172"/>
      <c r="G35" s="112"/>
      <c r="H35" s="113"/>
      <c r="I35" s="112"/>
      <c r="J35" s="113"/>
      <c r="K35" s="112"/>
      <c r="L35" s="145"/>
      <c r="M35" s="13"/>
    </row>
    <row r="36" spans="1:13" ht="15.75">
      <c r="A36" s="196"/>
      <c r="B36" s="102" t="s">
        <v>56</v>
      </c>
      <c r="C36" s="103" t="s">
        <v>1</v>
      </c>
      <c r="D36" s="104">
        <v>61</v>
      </c>
      <c r="E36" s="105">
        <v>30</v>
      </c>
      <c r="F36" s="106">
        <f>E36*D36</f>
        <v>1830</v>
      </c>
      <c r="G36" s="112"/>
      <c r="H36" s="113"/>
      <c r="I36" s="112"/>
      <c r="J36" s="113"/>
      <c r="K36" s="112"/>
      <c r="L36" s="145"/>
      <c r="M36" s="13"/>
    </row>
    <row r="37" spans="1:13" ht="31.5">
      <c r="A37" s="207"/>
      <c r="B37" s="82" t="s">
        <v>87</v>
      </c>
      <c r="C37" s="57" t="s">
        <v>1</v>
      </c>
      <c r="D37" s="27">
        <v>1280</v>
      </c>
      <c r="E37" s="28">
        <v>20</v>
      </c>
      <c r="F37" s="72">
        <f>E37*D37</f>
        <v>25600</v>
      </c>
      <c r="G37" s="112"/>
      <c r="H37" s="113"/>
      <c r="I37" s="112"/>
      <c r="J37" s="113"/>
      <c r="K37" s="122" t="s">
        <v>99</v>
      </c>
      <c r="L37" s="170">
        <f>3*D37</f>
        <v>3840</v>
      </c>
      <c r="M37" s="13"/>
    </row>
    <row r="38" spans="1:13" ht="16.5" thickBot="1">
      <c r="A38" s="207"/>
      <c r="B38" s="82" t="s">
        <v>40</v>
      </c>
      <c r="C38" s="57"/>
      <c r="D38" s="27"/>
      <c r="E38" s="28"/>
      <c r="F38" s="108">
        <f>SUM(F36:F37)</f>
        <v>27430</v>
      </c>
      <c r="G38" s="112"/>
      <c r="H38" s="113"/>
      <c r="I38" s="112"/>
      <c r="J38" s="113"/>
      <c r="K38" s="112"/>
      <c r="L38" s="145"/>
      <c r="M38" s="13"/>
    </row>
    <row r="39" spans="1:13" ht="16.5" thickBot="1">
      <c r="A39" s="206"/>
      <c r="B39" s="171" t="s">
        <v>88</v>
      </c>
      <c r="C39" s="171"/>
      <c r="D39" s="171"/>
      <c r="E39" s="171"/>
      <c r="F39" s="172"/>
      <c r="G39" s="112"/>
      <c r="H39" s="113"/>
      <c r="I39" s="112"/>
      <c r="J39" s="113"/>
      <c r="K39" s="112"/>
      <c r="L39" s="145"/>
      <c r="M39" s="13"/>
    </row>
    <row r="40" spans="1:13" ht="16.5" thickBot="1">
      <c r="A40" s="196"/>
      <c r="B40" s="102" t="s">
        <v>89</v>
      </c>
      <c r="C40" s="193" t="s">
        <v>90</v>
      </c>
      <c r="D40" s="194"/>
      <c r="E40" s="195"/>
      <c r="F40" s="106">
        <v>10000</v>
      </c>
      <c r="G40" s="112"/>
      <c r="H40" s="113"/>
      <c r="I40" s="112"/>
      <c r="J40" s="113"/>
      <c r="K40" s="112"/>
      <c r="L40" s="145"/>
      <c r="M40" s="13"/>
    </row>
    <row r="41" spans="1:13" ht="16.5" thickBot="1">
      <c r="A41" s="223"/>
      <c r="B41" s="99" t="s">
        <v>40</v>
      </c>
      <c r="C41" s="44"/>
      <c r="D41" s="45"/>
      <c r="E41" s="46"/>
      <c r="F41" s="100">
        <v>10000</v>
      </c>
      <c r="G41" s="112"/>
      <c r="H41" s="113"/>
      <c r="I41" s="112"/>
      <c r="J41" s="113"/>
      <c r="K41" s="112"/>
      <c r="L41" s="145"/>
      <c r="M41" s="13"/>
    </row>
    <row r="42" spans="1:13" ht="16.5" thickBot="1">
      <c r="A42" s="206"/>
      <c r="B42" s="171" t="s">
        <v>91</v>
      </c>
      <c r="C42" s="171"/>
      <c r="D42" s="171"/>
      <c r="E42" s="171"/>
      <c r="F42" s="172"/>
      <c r="G42" s="112"/>
      <c r="H42" s="113"/>
      <c r="I42" s="112"/>
      <c r="J42" s="113"/>
      <c r="K42" s="112"/>
      <c r="L42" s="145"/>
      <c r="M42" s="13"/>
    </row>
    <row r="43" spans="1:13" ht="32.25" thickBot="1">
      <c r="A43" s="224"/>
      <c r="B43" s="118" t="s">
        <v>92</v>
      </c>
      <c r="C43" s="193" t="s">
        <v>90</v>
      </c>
      <c r="D43" s="194"/>
      <c r="E43" s="195"/>
      <c r="F43" s="119">
        <v>50000</v>
      </c>
      <c r="G43" s="112"/>
      <c r="H43" s="113"/>
      <c r="I43" s="112"/>
      <c r="J43" s="113"/>
      <c r="K43" s="112" t="s">
        <v>98</v>
      </c>
      <c r="L43" s="145">
        <v>22500</v>
      </c>
      <c r="M43" s="13"/>
    </row>
    <row r="44" spans="1:13" ht="17.25" customHeight="1" thickBot="1">
      <c r="A44" s="223"/>
      <c r="B44" s="99" t="s">
        <v>40</v>
      </c>
      <c r="C44" s="44"/>
      <c r="D44" s="45"/>
      <c r="E44" s="46"/>
      <c r="F44" s="100">
        <v>50000</v>
      </c>
      <c r="G44" s="147"/>
      <c r="H44" s="113"/>
      <c r="I44" s="112"/>
      <c r="J44" s="113"/>
      <c r="K44" s="112"/>
      <c r="L44" s="145"/>
      <c r="M44" s="13"/>
    </row>
    <row r="45" spans="1:13" ht="17.25" customHeight="1" thickBot="1">
      <c r="A45" s="224"/>
      <c r="B45" s="171" t="s">
        <v>10</v>
      </c>
      <c r="C45" s="171"/>
      <c r="D45" s="171"/>
      <c r="E45" s="171"/>
      <c r="F45" s="172"/>
      <c r="G45" s="112"/>
      <c r="H45" s="113"/>
      <c r="I45" s="112"/>
      <c r="J45" s="113"/>
      <c r="K45" s="112"/>
      <c r="L45" s="145"/>
      <c r="M45" s="13"/>
    </row>
    <row r="46" spans="1:13" ht="31.5">
      <c r="A46" s="32"/>
      <c r="B46" s="125" t="s">
        <v>12</v>
      </c>
      <c r="C46" s="129" t="s">
        <v>3</v>
      </c>
      <c r="D46" s="104">
        <v>8496</v>
      </c>
      <c r="E46" s="121">
        <v>3</v>
      </c>
      <c r="F46" s="131">
        <f aca="true" t="shared" si="1" ref="F46:F59">E46*D46</f>
        <v>25488</v>
      </c>
      <c r="G46" s="112"/>
      <c r="H46" s="113"/>
      <c r="I46" s="112"/>
      <c r="J46" s="113"/>
      <c r="K46" s="112"/>
      <c r="L46" s="145"/>
      <c r="M46" s="13"/>
    </row>
    <row r="47" spans="1:13" ht="15.75">
      <c r="A47" s="32"/>
      <c r="B47" s="126" t="s">
        <v>73</v>
      </c>
      <c r="C47" s="114" t="s">
        <v>3</v>
      </c>
      <c r="D47" s="27">
        <v>2309</v>
      </c>
      <c r="E47" s="133">
        <v>2</v>
      </c>
      <c r="F47" s="132">
        <f t="shared" si="1"/>
        <v>4618</v>
      </c>
      <c r="G47" s="112"/>
      <c r="H47" s="113"/>
      <c r="I47" s="112"/>
      <c r="J47" s="113"/>
      <c r="K47" s="112"/>
      <c r="L47" s="145"/>
      <c r="M47" s="13"/>
    </row>
    <row r="48" spans="1:13" ht="15.75">
      <c r="A48" s="32"/>
      <c r="B48" s="126" t="s">
        <v>136</v>
      </c>
      <c r="C48" s="114" t="s">
        <v>3</v>
      </c>
      <c r="D48" s="27">
        <v>1839</v>
      </c>
      <c r="E48" s="133">
        <v>1</v>
      </c>
      <c r="F48" s="132">
        <f t="shared" si="1"/>
        <v>1839</v>
      </c>
      <c r="G48" s="112"/>
      <c r="H48" s="113"/>
      <c r="I48" s="112"/>
      <c r="J48" s="113"/>
      <c r="K48" s="112" t="s">
        <v>98</v>
      </c>
      <c r="L48" s="145">
        <v>1839</v>
      </c>
      <c r="M48" s="13"/>
    </row>
    <row r="49" spans="1:13" ht="26.25">
      <c r="A49" s="80"/>
      <c r="B49" s="126" t="s">
        <v>24</v>
      </c>
      <c r="C49" s="87" t="s">
        <v>3</v>
      </c>
      <c r="D49" s="24">
        <v>440</v>
      </c>
      <c r="E49" s="133">
        <v>8</v>
      </c>
      <c r="F49" s="132">
        <f t="shared" si="1"/>
        <v>3520</v>
      </c>
      <c r="G49" s="112"/>
      <c r="H49" s="113"/>
      <c r="I49" s="112"/>
      <c r="J49" s="113"/>
      <c r="K49" s="158" t="s">
        <v>138</v>
      </c>
      <c r="L49" s="145">
        <v>313</v>
      </c>
      <c r="M49" s="13"/>
    </row>
    <row r="50" spans="1:13" ht="15.75">
      <c r="A50" s="80"/>
      <c r="B50" s="126" t="s">
        <v>57</v>
      </c>
      <c r="C50" s="87" t="s">
        <v>3</v>
      </c>
      <c r="D50" s="24">
        <v>724</v>
      </c>
      <c r="E50" s="133">
        <v>7</v>
      </c>
      <c r="F50" s="132">
        <f t="shared" si="1"/>
        <v>5068</v>
      </c>
      <c r="G50" s="112"/>
      <c r="H50" s="113"/>
      <c r="I50" s="112"/>
      <c r="J50" s="113"/>
      <c r="K50" s="112"/>
      <c r="L50" s="145"/>
      <c r="M50" s="13"/>
    </row>
    <row r="51" spans="1:13" ht="30.75" customHeight="1">
      <c r="A51" s="80"/>
      <c r="B51" s="126" t="s">
        <v>101</v>
      </c>
      <c r="C51" s="87" t="s">
        <v>3</v>
      </c>
      <c r="D51" s="24">
        <v>266</v>
      </c>
      <c r="E51" s="133">
        <v>20</v>
      </c>
      <c r="F51" s="132">
        <f t="shared" si="1"/>
        <v>5320</v>
      </c>
      <c r="G51" s="112"/>
      <c r="H51" s="113"/>
      <c r="I51" s="112"/>
      <c r="J51" s="113"/>
      <c r="K51" s="139" t="s">
        <v>134</v>
      </c>
      <c r="L51" s="145">
        <f>7*D51</f>
        <v>1862</v>
      </c>
      <c r="M51" s="13"/>
    </row>
    <row r="52" spans="1:13" ht="15.75">
      <c r="A52" s="80"/>
      <c r="B52" s="126" t="s">
        <v>74</v>
      </c>
      <c r="C52" s="87" t="s">
        <v>3</v>
      </c>
      <c r="D52" s="24">
        <v>20000</v>
      </c>
      <c r="E52" s="133">
        <v>1</v>
      </c>
      <c r="F52" s="132">
        <f t="shared" si="1"/>
        <v>20000</v>
      </c>
      <c r="G52" s="112"/>
      <c r="H52" s="113"/>
      <c r="I52" s="112"/>
      <c r="J52" s="113"/>
      <c r="K52" s="112"/>
      <c r="L52" s="145"/>
      <c r="M52" s="13"/>
    </row>
    <row r="53" spans="1:13" ht="15.75">
      <c r="A53" s="80"/>
      <c r="B53" s="126" t="s">
        <v>69</v>
      </c>
      <c r="C53" s="87" t="s">
        <v>3</v>
      </c>
      <c r="D53" s="27">
        <v>1975</v>
      </c>
      <c r="E53" s="133">
        <v>1</v>
      </c>
      <c r="F53" s="132">
        <f t="shared" si="1"/>
        <v>1975</v>
      </c>
      <c r="G53" s="112"/>
      <c r="H53" s="113"/>
      <c r="I53" s="112"/>
      <c r="J53" s="113"/>
      <c r="K53" s="112"/>
      <c r="L53" s="145"/>
      <c r="M53" s="13"/>
    </row>
    <row r="54" spans="1:13" ht="15.75">
      <c r="A54" s="80"/>
      <c r="B54" s="126" t="s">
        <v>46</v>
      </c>
      <c r="C54" s="87"/>
      <c r="D54" s="27"/>
      <c r="E54" s="133"/>
      <c r="F54" s="132">
        <f t="shared" si="1"/>
        <v>0</v>
      </c>
      <c r="G54" s="112"/>
      <c r="H54" s="113"/>
      <c r="I54" s="112"/>
      <c r="J54" s="113"/>
      <c r="K54" s="112"/>
      <c r="L54" s="145"/>
      <c r="M54" s="13"/>
    </row>
    <row r="55" spans="1:13" ht="15.75">
      <c r="A55" s="80"/>
      <c r="B55" s="126" t="s">
        <v>75</v>
      </c>
      <c r="C55" s="87" t="s">
        <v>3</v>
      </c>
      <c r="D55" s="27">
        <v>3952</v>
      </c>
      <c r="E55" s="133">
        <v>2</v>
      </c>
      <c r="F55" s="132">
        <f t="shared" si="1"/>
        <v>7904</v>
      </c>
      <c r="G55" s="112"/>
      <c r="H55" s="113"/>
      <c r="I55" s="112"/>
      <c r="J55" s="113"/>
      <c r="K55" s="112"/>
      <c r="L55" s="145"/>
      <c r="M55" s="13"/>
    </row>
    <row r="56" spans="1:13" ht="15.75">
      <c r="A56" s="80"/>
      <c r="B56" s="126" t="s">
        <v>86</v>
      </c>
      <c r="C56" s="87" t="s">
        <v>3</v>
      </c>
      <c r="D56" s="27">
        <v>545</v>
      </c>
      <c r="E56" s="133">
        <v>1</v>
      </c>
      <c r="F56" s="132">
        <f t="shared" si="1"/>
        <v>545</v>
      </c>
      <c r="G56" s="112"/>
      <c r="H56" s="113"/>
      <c r="I56" s="112"/>
      <c r="J56" s="113"/>
      <c r="K56" s="112"/>
      <c r="L56" s="145"/>
      <c r="M56" s="13"/>
    </row>
    <row r="57" spans="1:13" ht="15.75">
      <c r="A57" s="80"/>
      <c r="B57" s="126" t="s">
        <v>57</v>
      </c>
      <c r="C57" s="87" t="s">
        <v>3</v>
      </c>
      <c r="D57" s="24">
        <v>724</v>
      </c>
      <c r="E57" s="133">
        <v>16</v>
      </c>
      <c r="F57" s="132">
        <f t="shared" si="1"/>
        <v>11584</v>
      </c>
      <c r="G57" s="112"/>
      <c r="H57" s="113"/>
      <c r="I57" s="112"/>
      <c r="J57" s="113"/>
      <c r="K57" s="112"/>
      <c r="L57" s="145"/>
      <c r="M57" s="13"/>
    </row>
    <row r="58" spans="1:13" ht="15.75">
      <c r="A58" s="80"/>
      <c r="B58" s="126" t="s">
        <v>21</v>
      </c>
      <c r="C58" s="87" t="s">
        <v>3</v>
      </c>
      <c r="D58" s="24">
        <v>520</v>
      </c>
      <c r="E58" s="133">
        <v>2</v>
      </c>
      <c r="F58" s="132">
        <f t="shared" si="1"/>
        <v>1040</v>
      </c>
      <c r="G58" s="112"/>
      <c r="H58" s="113"/>
      <c r="I58" s="112"/>
      <c r="J58" s="113"/>
      <c r="K58" s="112"/>
      <c r="L58" s="145"/>
      <c r="M58" s="13"/>
    </row>
    <row r="59" spans="1:13" ht="31.5">
      <c r="A59" s="80"/>
      <c r="B59" s="126" t="s">
        <v>58</v>
      </c>
      <c r="C59" s="87" t="s">
        <v>2</v>
      </c>
      <c r="D59" s="27">
        <v>597</v>
      </c>
      <c r="E59" s="133">
        <v>12</v>
      </c>
      <c r="F59" s="132">
        <f t="shared" si="1"/>
        <v>7164</v>
      </c>
      <c r="G59" s="112"/>
      <c r="H59" s="113"/>
      <c r="I59" s="112"/>
      <c r="J59" s="113"/>
      <c r="K59" s="112"/>
      <c r="L59" s="145"/>
      <c r="M59" s="13"/>
    </row>
    <row r="60" spans="1:13" ht="15.75">
      <c r="A60" s="80"/>
      <c r="B60" s="126" t="s">
        <v>59</v>
      </c>
      <c r="C60" s="87"/>
      <c r="D60" s="27"/>
      <c r="E60" s="133"/>
      <c r="F60" s="132"/>
      <c r="G60" s="112"/>
      <c r="H60" s="113"/>
      <c r="I60" s="112"/>
      <c r="J60" s="113"/>
      <c r="K60" s="112"/>
      <c r="L60" s="145"/>
      <c r="M60" s="13"/>
    </row>
    <row r="61" spans="1:13" ht="15.75">
      <c r="A61" s="80"/>
      <c r="B61" s="126" t="s">
        <v>21</v>
      </c>
      <c r="C61" s="87" t="s">
        <v>3</v>
      </c>
      <c r="D61" s="24">
        <v>520</v>
      </c>
      <c r="E61" s="133">
        <v>8</v>
      </c>
      <c r="F61" s="132">
        <f>E61*D61</f>
        <v>4160</v>
      </c>
      <c r="G61" s="112"/>
      <c r="H61" s="113"/>
      <c r="I61" s="112"/>
      <c r="J61" s="113"/>
      <c r="K61" s="112"/>
      <c r="L61" s="145"/>
      <c r="M61" s="13"/>
    </row>
    <row r="62" spans="1:13" ht="15.75">
      <c r="A62" s="98"/>
      <c r="B62" s="126" t="s">
        <v>22</v>
      </c>
      <c r="C62" s="87" t="s">
        <v>3</v>
      </c>
      <c r="D62" s="24">
        <v>871</v>
      </c>
      <c r="E62" s="133">
        <v>3</v>
      </c>
      <c r="F62" s="132">
        <f>E62*D62</f>
        <v>2613</v>
      </c>
      <c r="G62" s="112"/>
      <c r="H62" s="113"/>
      <c r="I62" s="112"/>
      <c r="J62" s="113"/>
      <c r="K62" s="112"/>
      <c r="L62" s="145"/>
      <c r="M62" s="13"/>
    </row>
    <row r="63" spans="1:13" ht="18.75" customHeight="1">
      <c r="A63" s="98"/>
      <c r="B63" s="126" t="s">
        <v>60</v>
      </c>
      <c r="C63" s="87" t="s">
        <v>3</v>
      </c>
      <c r="D63" s="24">
        <v>2249</v>
      </c>
      <c r="E63" s="133">
        <v>2</v>
      </c>
      <c r="F63" s="132">
        <f>E63*D63</f>
        <v>4498</v>
      </c>
      <c r="G63" s="112"/>
      <c r="H63" s="113"/>
      <c r="I63" s="112"/>
      <c r="J63" s="113"/>
      <c r="K63" s="112" t="s">
        <v>98</v>
      </c>
      <c r="L63" s="145">
        <v>4498</v>
      </c>
      <c r="M63" s="13"/>
    </row>
    <row r="64" spans="1:13" ht="18.75" customHeight="1">
      <c r="A64" s="80"/>
      <c r="B64" s="126" t="s">
        <v>142</v>
      </c>
      <c r="C64" s="87" t="s">
        <v>3</v>
      </c>
      <c r="D64" s="24">
        <v>726</v>
      </c>
      <c r="E64" s="133">
        <v>20</v>
      </c>
      <c r="F64" s="132">
        <f>E64*D64</f>
        <v>14520</v>
      </c>
      <c r="G64" s="112"/>
      <c r="H64" s="113"/>
      <c r="I64" s="112"/>
      <c r="J64" s="113"/>
      <c r="K64" s="123" t="s">
        <v>143</v>
      </c>
      <c r="L64" s="145">
        <f>726*4</f>
        <v>2904</v>
      </c>
      <c r="M64" s="13"/>
    </row>
    <row r="65" spans="1:13" ht="18.75" customHeight="1">
      <c r="A65" s="80"/>
      <c r="B65" s="126" t="s">
        <v>76</v>
      </c>
      <c r="C65" s="87" t="s">
        <v>3</v>
      </c>
      <c r="D65" s="24">
        <v>444</v>
      </c>
      <c r="E65" s="133">
        <v>10</v>
      </c>
      <c r="F65" s="132">
        <f>E65*D65</f>
        <v>4440</v>
      </c>
      <c r="G65" s="112"/>
      <c r="H65" s="113"/>
      <c r="I65" s="112"/>
      <c r="J65" s="113"/>
      <c r="K65" s="112"/>
      <c r="L65" s="145"/>
      <c r="M65" s="13"/>
    </row>
    <row r="66" spans="1:13" ht="18.75" customHeight="1">
      <c r="A66" s="32"/>
      <c r="B66" s="127" t="s">
        <v>77</v>
      </c>
      <c r="C66" s="114"/>
      <c r="D66" s="27"/>
      <c r="E66" s="134"/>
      <c r="F66" s="132"/>
      <c r="G66" s="112"/>
      <c r="H66" s="113"/>
      <c r="I66" s="112"/>
      <c r="J66" s="113"/>
      <c r="K66" s="112"/>
      <c r="L66" s="145"/>
      <c r="M66" s="13"/>
    </row>
    <row r="67" spans="1:13" ht="18.75" customHeight="1">
      <c r="A67" s="32"/>
      <c r="B67" s="127" t="s">
        <v>78</v>
      </c>
      <c r="C67" s="114" t="s">
        <v>5</v>
      </c>
      <c r="D67" s="27">
        <v>1696</v>
      </c>
      <c r="E67" s="134">
        <v>3</v>
      </c>
      <c r="F67" s="132">
        <f aca="true" t="shared" si="2" ref="F67:F73">E67*D67</f>
        <v>5088</v>
      </c>
      <c r="G67" s="112"/>
      <c r="H67" s="113"/>
      <c r="I67" s="112"/>
      <c r="J67" s="113"/>
      <c r="K67" s="112"/>
      <c r="L67" s="145"/>
      <c r="M67" s="13"/>
    </row>
    <row r="68" spans="1:13" ht="18.75" customHeight="1">
      <c r="A68" s="32"/>
      <c r="B68" s="127" t="s">
        <v>79</v>
      </c>
      <c r="C68" s="114" t="s">
        <v>5</v>
      </c>
      <c r="D68" s="27">
        <v>264</v>
      </c>
      <c r="E68" s="134">
        <v>3</v>
      </c>
      <c r="F68" s="132">
        <f t="shared" si="2"/>
        <v>792</v>
      </c>
      <c r="G68" s="112"/>
      <c r="H68" s="113"/>
      <c r="I68" s="112"/>
      <c r="J68" s="113"/>
      <c r="K68" s="140" t="s">
        <v>104</v>
      </c>
      <c r="L68" s="170">
        <v>264</v>
      </c>
      <c r="M68" s="13"/>
    </row>
    <row r="69" spans="1:13" ht="18.75" customHeight="1">
      <c r="A69" s="32"/>
      <c r="B69" s="127" t="s">
        <v>80</v>
      </c>
      <c r="C69" s="114" t="s">
        <v>3</v>
      </c>
      <c r="D69" s="27">
        <v>137</v>
      </c>
      <c r="E69" s="134">
        <v>2</v>
      </c>
      <c r="F69" s="132">
        <f t="shared" si="2"/>
        <v>274</v>
      </c>
      <c r="G69" s="112"/>
      <c r="H69" s="113"/>
      <c r="I69" s="112"/>
      <c r="J69" s="113"/>
      <c r="K69" s="112"/>
      <c r="L69" s="145"/>
      <c r="M69" s="13"/>
    </row>
    <row r="70" spans="1:13" ht="18.75" customHeight="1">
      <c r="A70" s="32"/>
      <c r="B70" s="127" t="s">
        <v>81</v>
      </c>
      <c r="C70" s="114" t="s">
        <v>3</v>
      </c>
      <c r="D70" s="27">
        <v>220</v>
      </c>
      <c r="E70" s="134">
        <v>2</v>
      </c>
      <c r="F70" s="132">
        <f t="shared" si="2"/>
        <v>440</v>
      </c>
      <c r="G70" s="112"/>
      <c r="H70" s="113"/>
      <c r="I70" s="112"/>
      <c r="J70" s="113"/>
      <c r="K70" s="122" t="s">
        <v>102</v>
      </c>
      <c r="L70" s="145">
        <v>220</v>
      </c>
      <c r="M70" s="13"/>
    </row>
    <row r="71" spans="1:13" ht="34.5" customHeight="1">
      <c r="A71" s="32"/>
      <c r="B71" s="127" t="s">
        <v>82</v>
      </c>
      <c r="C71" s="114" t="s">
        <v>3</v>
      </c>
      <c r="D71" s="27">
        <v>1284</v>
      </c>
      <c r="E71" s="134">
        <v>2</v>
      </c>
      <c r="F71" s="132">
        <f t="shared" si="2"/>
        <v>2568</v>
      </c>
      <c r="G71" s="112"/>
      <c r="H71" s="113"/>
      <c r="I71" s="112"/>
      <c r="J71" s="113"/>
      <c r="K71" s="112"/>
      <c r="L71" s="145"/>
      <c r="M71" s="13"/>
    </row>
    <row r="72" spans="1:13" ht="27.75" customHeight="1">
      <c r="A72" s="32"/>
      <c r="B72" s="127" t="s">
        <v>83</v>
      </c>
      <c r="C72" s="114" t="s">
        <v>3</v>
      </c>
      <c r="D72" s="27">
        <v>754</v>
      </c>
      <c r="E72" s="134">
        <v>2</v>
      </c>
      <c r="F72" s="132">
        <f t="shared" si="2"/>
        <v>1508</v>
      </c>
      <c r="G72" s="112"/>
      <c r="H72" s="113"/>
      <c r="I72" s="112"/>
      <c r="J72" s="113"/>
      <c r="K72" s="112"/>
      <c r="L72" s="145"/>
      <c r="M72" s="13"/>
    </row>
    <row r="73" spans="1:13" ht="15" customHeight="1">
      <c r="A73" s="115"/>
      <c r="B73" s="128" t="s">
        <v>84</v>
      </c>
      <c r="C73" s="116" t="s">
        <v>3</v>
      </c>
      <c r="D73" s="111">
        <v>162</v>
      </c>
      <c r="E73" s="135">
        <v>5</v>
      </c>
      <c r="F73" s="132">
        <f t="shared" si="2"/>
        <v>810</v>
      </c>
      <c r="G73" s="112"/>
      <c r="H73" s="113"/>
      <c r="I73" s="112"/>
      <c r="J73" s="113"/>
      <c r="K73" s="122" t="s">
        <v>124</v>
      </c>
      <c r="L73" s="145">
        <f>2*162</f>
        <v>324</v>
      </c>
      <c r="M73" s="13"/>
    </row>
    <row r="74" spans="1:13" ht="24" customHeight="1">
      <c r="A74" s="33"/>
      <c r="B74" s="126" t="s">
        <v>112</v>
      </c>
      <c r="C74" s="87" t="s">
        <v>3</v>
      </c>
      <c r="D74" s="24">
        <v>339</v>
      </c>
      <c r="E74" s="95">
        <v>1</v>
      </c>
      <c r="F74" s="154">
        <f>E74*D74</f>
        <v>339</v>
      </c>
      <c r="G74" s="112"/>
      <c r="H74" s="113"/>
      <c r="I74" s="112"/>
      <c r="J74" s="113"/>
      <c r="K74" s="122" t="s">
        <v>116</v>
      </c>
      <c r="L74" s="154">
        <f>13*D74</f>
        <v>4407</v>
      </c>
      <c r="M74" s="13"/>
    </row>
    <row r="75" spans="1:13" ht="18" customHeight="1">
      <c r="A75" s="33"/>
      <c r="B75" s="126" t="s">
        <v>100</v>
      </c>
      <c r="C75" s="87" t="s">
        <v>3</v>
      </c>
      <c r="D75" s="24">
        <v>266</v>
      </c>
      <c r="E75" s="95">
        <v>1</v>
      </c>
      <c r="F75" s="154">
        <v>266</v>
      </c>
      <c r="G75" s="112"/>
      <c r="H75" s="113"/>
      <c r="I75" s="112"/>
      <c r="J75" s="113"/>
      <c r="K75" s="112" t="s">
        <v>137</v>
      </c>
      <c r="L75" s="154">
        <v>532</v>
      </c>
      <c r="M75" s="13"/>
    </row>
    <row r="76" spans="1:13" ht="16.5" thickBot="1">
      <c r="A76" s="137"/>
      <c r="B76" s="152" t="s">
        <v>103</v>
      </c>
      <c r="C76" s="153" t="s">
        <v>3</v>
      </c>
      <c r="D76" s="155">
        <v>396</v>
      </c>
      <c r="E76" s="156">
        <v>1</v>
      </c>
      <c r="F76" s="157">
        <f>E76*D76</f>
        <v>396</v>
      </c>
      <c r="G76" s="112"/>
      <c r="H76" s="113"/>
      <c r="I76" s="112"/>
      <c r="J76" s="113"/>
      <c r="K76" s="112" t="s">
        <v>117</v>
      </c>
      <c r="L76" s="145">
        <v>1188</v>
      </c>
      <c r="M76" s="13"/>
    </row>
    <row r="77" spans="1:13" ht="16.5" thickBot="1">
      <c r="A77" s="223"/>
      <c r="B77" s="99" t="s">
        <v>40</v>
      </c>
      <c r="C77" s="44"/>
      <c r="D77" s="45"/>
      <c r="E77" s="46"/>
      <c r="F77" s="100">
        <f>SUM(F46:F76)</f>
        <v>138777</v>
      </c>
      <c r="G77" s="225"/>
      <c r="H77" s="113"/>
      <c r="I77" s="112"/>
      <c r="J77" s="113"/>
      <c r="K77" s="204"/>
      <c r="L77" s="209"/>
      <c r="M77" s="13"/>
    </row>
    <row r="78" spans="1:13" ht="16.5" thickBot="1">
      <c r="A78" s="226"/>
      <c r="B78" s="227" t="s">
        <v>118</v>
      </c>
      <c r="C78" s="148"/>
      <c r="D78" s="149"/>
      <c r="E78" s="150"/>
      <c r="F78" s="151"/>
      <c r="G78" s="225"/>
      <c r="H78" s="113"/>
      <c r="I78" s="112"/>
      <c r="J78" s="113"/>
      <c r="K78" s="204"/>
      <c r="L78" s="209"/>
      <c r="M78" s="13"/>
    </row>
    <row r="79" spans="1:13" ht="15.75">
      <c r="A79" s="196"/>
      <c r="B79" s="217" t="s">
        <v>113</v>
      </c>
      <c r="C79" s="228" t="s">
        <v>3</v>
      </c>
      <c r="D79" s="219">
        <v>440</v>
      </c>
      <c r="E79" s="220">
        <v>2</v>
      </c>
      <c r="F79" s="205">
        <f>E79*D79</f>
        <v>880</v>
      </c>
      <c r="G79" s="112"/>
      <c r="H79" s="113"/>
      <c r="I79" s="112"/>
      <c r="J79" s="113"/>
      <c r="K79" s="204" t="s">
        <v>98</v>
      </c>
      <c r="L79" s="205">
        <v>880</v>
      </c>
      <c r="M79" s="13"/>
    </row>
    <row r="80" spans="1:13" ht="15.75">
      <c r="A80" s="207"/>
      <c r="B80" s="217" t="s">
        <v>145</v>
      </c>
      <c r="C80" s="228" t="s">
        <v>3</v>
      </c>
      <c r="D80" s="219">
        <v>250</v>
      </c>
      <c r="E80" s="220">
        <v>1</v>
      </c>
      <c r="F80" s="205">
        <f>E80*D80</f>
        <v>250</v>
      </c>
      <c r="G80" s="112"/>
      <c r="H80" s="113"/>
      <c r="I80" s="112"/>
      <c r="J80" s="113"/>
      <c r="K80" s="204" t="s">
        <v>98</v>
      </c>
      <c r="L80" s="205">
        <v>250</v>
      </c>
      <c r="M80" s="13"/>
    </row>
    <row r="81" spans="1:13" ht="15.75">
      <c r="A81" s="208"/>
      <c r="B81" s="217" t="s">
        <v>115</v>
      </c>
      <c r="C81" s="228" t="s">
        <v>3</v>
      </c>
      <c r="D81" s="219">
        <v>938</v>
      </c>
      <c r="E81" s="220">
        <v>8</v>
      </c>
      <c r="F81" s="205">
        <f>E81*D81</f>
        <v>7504</v>
      </c>
      <c r="G81" s="112"/>
      <c r="H81" s="113"/>
      <c r="I81" s="112"/>
      <c r="J81" s="113"/>
      <c r="K81" s="204" t="s">
        <v>98</v>
      </c>
      <c r="L81" s="205">
        <v>7504</v>
      </c>
      <c r="M81" s="13"/>
    </row>
    <row r="82" spans="1:13" ht="15.75">
      <c r="A82" s="208"/>
      <c r="B82" s="217" t="s">
        <v>110</v>
      </c>
      <c r="C82" s="228" t="s">
        <v>3</v>
      </c>
      <c r="D82" s="219">
        <v>389</v>
      </c>
      <c r="E82" s="220">
        <v>1</v>
      </c>
      <c r="F82" s="205">
        <v>389</v>
      </c>
      <c r="G82" s="112"/>
      <c r="H82" s="113"/>
      <c r="I82" s="112"/>
      <c r="J82" s="113"/>
      <c r="K82" s="204" t="s">
        <v>98</v>
      </c>
      <c r="L82" s="205">
        <v>389</v>
      </c>
      <c r="M82" s="13"/>
    </row>
    <row r="83" spans="1:13" ht="15.75">
      <c r="A83" s="208"/>
      <c r="B83" s="217" t="s">
        <v>140</v>
      </c>
      <c r="C83" s="228" t="s">
        <v>3</v>
      </c>
      <c r="D83" s="219">
        <v>1310</v>
      </c>
      <c r="E83" s="220">
        <v>5</v>
      </c>
      <c r="F83" s="205">
        <f>E83*D83</f>
        <v>6550</v>
      </c>
      <c r="G83" s="112"/>
      <c r="H83" s="113"/>
      <c r="I83" s="112"/>
      <c r="J83" s="113"/>
      <c r="K83" s="204" t="s">
        <v>98</v>
      </c>
      <c r="L83" s="205">
        <v>6550</v>
      </c>
      <c r="M83" s="13"/>
    </row>
    <row r="84" spans="1:13" ht="15.75">
      <c r="A84" s="208"/>
      <c r="B84" s="217" t="s">
        <v>123</v>
      </c>
      <c r="C84" s="228" t="s">
        <v>3</v>
      </c>
      <c r="D84" s="219">
        <v>512</v>
      </c>
      <c r="E84" s="220">
        <v>5</v>
      </c>
      <c r="F84" s="205">
        <f>E84*D84</f>
        <v>2560</v>
      </c>
      <c r="G84" s="112"/>
      <c r="H84" s="113"/>
      <c r="I84" s="112"/>
      <c r="J84" s="113"/>
      <c r="K84" s="204" t="s">
        <v>98</v>
      </c>
      <c r="L84" s="205">
        <v>2560</v>
      </c>
      <c r="M84" s="13"/>
    </row>
    <row r="85" spans="1:13" ht="15.75">
      <c r="A85" s="208"/>
      <c r="B85" s="217" t="s">
        <v>123</v>
      </c>
      <c r="C85" s="228" t="s">
        <v>3</v>
      </c>
      <c r="D85" s="219">
        <v>846</v>
      </c>
      <c r="E85" s="220">
        <v>2</v>
      </c>
      <c r="F85" s="205">
        <f>E85*D85</f>
        <v>1692</v>
      </c>
      <c r="G85" s="112"/>
      <c r="H85" s="113"/>
      <c r="I85" s="112"/>
      <c r="J85" s="113"/>
      <c r="K85" s="204" t="s">
        <v>98</v>
      </c>
      <c r="L85" s="205">
        <v>1692</v>
      </c>
      <c r="M85" s="13"/>
    </row>
    <row r="86" spans="1:13" ht="15.75">
      <c r="A86" s="208"/>
      <c r="B86" s="217" t="s">
        <v>114</v>
      </c>
      <c r="C86" s="228" t="s">
        <v>3</v>
      </c>
      <c r="D86" s="219">
        <v>3693</v>
      </c>
      <c r="E86" s="220">
        <v>1</v>
      </c>
      <c r="F86" s="205">
        <v>3693</v>
      </c>
      <c r="G86" s="112"/>
      <c r="H86" s="113"/>
      <c r="I86" s="112"/>
      <c r="J86" s="113"/>
      <c r="K86" s="204" t="s">
        <v>98</v>
      </c>
      <c r="L86" s="205">
        <v>3693</v>
      </c>
      <c r="M86" s="13"/>
    </row>
    <row r="87" spans="1:13" ht="15.75">
      <c r="A87" s="229"/>
      <c r="B87" s="217" t="s">
        <v>139</v>
      </c>
      <c r="C87" s="228" t="s">
        <v>3</v>
      </c>
      <c r="D87" s="219">
        <v>131</v>
      </c>
      <c r="E87" s="220">
        <v>1</v>
      </c>
      <c r="F87" s="205">
        <v>131</v>
      </c>
      <c r="G87" s="112"/>
      <c r="H87" s="113"/>
      <c r="I87" s="112"/>
      <c r="J87" s="113"/>
      <c r="K87" s="204" t="s">
        <v>98</v>
      </c>
      <c r="L87" s="205">
        <v>131</v>
      </c>
      <c r="M87" s="13"/>
    </row>
    <row r="88" spans="1:13" ht="15.75">
      <c r="A88" s="229"/>
      <c r="B88" s="217" t="s">
        <v>141</v>
      </c>
      <c r="C88" s="228" t="s">
        <v>3</v>
      </c>
      <c r="D88" s="219">
        <v>716</v>
      </c>
      <c r="E88" s="220">
        <v>1</v>
      </c>
      <c r="F88" s="205">
        <f>D88*E88</f>
        <v>716</v>
      </c>
      <c r="G88" s="112"/>
      <c r="H88" s="113"/>
      <c r="I88" s="112"/>
      <c r="J88" s="113"/>
      <c r="K88" s="204" t="s">
        <v>98</v>
      </c>
      <c r="L88" s="205">
        <v>716</v>
      </c>
      <c r="M88" s="13"/>
    </row>
    <row r="89" spans="1:13" ht="19.5" customHeight="1">
      <c r="A89" s="229"/>
      <c r="B89" s="217" t="s">
        <v>144</v>
      </c>
      <c r="C89" s="228" t="s">
        <v>3</v>
      </c>
      <c r="D89" s="219">
        <v>369</v>
      </c>
      <c r="E89" s="220">
        <v>1</v>
      </c>
      <c r="F89" s="205">
        <f>E89*D89</f>
        <v>369</v>
      </c>
      <c r="G89" s="112"/>
      <c r="H89" s="113"/>
      <c r="I89" s="112"/>
      <c r="J89" s="113"/>
      <c r="K89" s="204" t="s">
        <v>98</v>
      </c>
      <c r="L89" s="205">
        <v>369</v>
      </c>
      <c r="M89" s="13"/>
    </row>
    <row r="90" spans="1:13" ht="16.5" thickBot="1">
      <c r="A90" s="230"/>
      <c r="B90" s="217" t="s">
        <v>111</v>
      </c>
      <c r="C90" s="228" t="s">
        <v>3</v>
      </c>
      <c r="D90" s="219">
        <v>266</v>
      </c>
      <c r="E90" s="220">
        <v>9</v>
      </c>
      <c r="F90" s="205">
        <f>E90*D90</f>
        <v>2394</v>
      </c>
      <c r="G90" s="112"/>
      <c r="H90" s="113"/>
      <c r="I90" s="112"/>
      <c r="J90" s="113"/>
      <c r="K90" s="204" t="s">
        <v>98</v>
      </c>
      <c r="L90" s="205">
        <v>2394</v>
      </c>
      <c r="M90" s="13"/>
    </row>
    <row r="91" spans="1:13" ht="16.5" thickBot="1">
      <c r="A91" s="192" t="s">
        <v>61</v>
      </c>
      <c r="B91" s="171"/>
      <c r="C91" s="171"/>
      <c r="D91" s="171"/>
      <c r="E91" s="171"/>
      <c r="F91" s="172"/>
      <c r="G91" s="112"/>
      <c r="H91" s="113"/>
      <c r="I91" s="112"/>
      <c r="J91" s="113"/>
      <c r="K91" s="112"/>
      <c r="L91" s="145"/>
      <c r="M91" s="13"/>
    </row>
    <row r="92" spans="1:13" ht="31.5">
      <c r="A92" s="107"/>
      <c r="B92" s="125" t="s">
        <v>62</v>
      </c>
      <c r="C92" s="129" t="s">
        <v>3</v>
      </c>
      <c r="D92" s="104">
        <v>1600</v>
      </c>
      <c r="E92" s="138">
        <v>72</v>
      </c>
      <c r="F92" s="143">
        <f>E92*D92</f>
        <v>115200</v>
      </c>
      <c r="G92" s="112"/>
      <c r="H92" s="113"/>
      <c r="I92" s="112"/>
      <c r="J92" s="113"/>
      <c r="K92" s="158" t="s">
        <v>131</v>
      </c>
      <c r="L92" s="145">
        <f>128*1462</f>
        <v>187136</v>
      </c>
      <c r="M92" s="13"/>
    </row>
    <row r="93" spans="1:13" ht="15.75">
      <c r="A93" s="109"/>
      <c r="B93" s="217" t="s">
        <v>105</v>
      </c>
      <c r="C93" s="228" t="s">
        <v>3</v>
      </c>
      <c r="D93" s="219">
        <v>167</v>
      </c>
      <c r="E93" s="220">
        <v>5</v>
      </c>
      <c r="F93" s="231">
        <f>E93*D93</f>
        <v>835</v>
      </c>
      <c r="G93" s="112"/>
      <c r="H93" s="113"/>
      <c r="I93" s="112"/>
      <c r="J93" s="113"/>
      <c r="K93" s="112" t="s">
        <v>98</v>
      </c>
      <c r="L93" s="145">
        <v>835</v>
      </c>
      <c r="M93" s="13"/>
    </row>
    <row r="94" spans="1:13" ht="21.75" customHeight="1" thickBot="1">
      <c r="A94" s="34"/>
      <c r="B94" s="128" t="s">
        <v>67</v>
      </c>
      <c r="C94" s="116" t="s">
        <v>3</v>
      </c>
      <c r="D94" s="111">
        <v>54</v>
      </c>
      <c r="E94" s="79">
        <v>260</v>
      </c>
      <c r="F94" s="141">
        <f>E94*D94</f>
        <v>14040</v>
      </c>
      <c r="G94" s="112"/>
      <c r="H94" s="113"/>
      <c r="I94" s="112"/>
      <c r="J94" s="113"/>
      <c r="K94" s="140" t="s">
        <v>130</v>
      </c>
      <c r="L94" s="170">
        <f>245*D94</f>
        <v>13230</v>
      </c>
      <c r="M94" s="13"/>
    </row>
    <row r="95" spans="1:13" ht="16.5" thickBot="1">
      <c r="A95" s="88"/>
      <c r="B95" s="142" t="s">
        <v>40</v>
      </c>
      <c r="C95" s="130"/>
      <c r="D95" s="45"/>
      <c r="E95" s="136"/>
      <c r="F95" s="124">
        <f>SUM(F92:F94)</f>
        <v>130075</v>
      </c>
      <c r="G95" s="112"/>
      <c r="H95" s="113"/>
      <c r="I95" s="112"/>
      <c r="J95" s="113"/>
      <c r="K95" s="112"/>
      <c r="L95" s="145"/>
      <c r="M95" s="13"/>
    </row>
    <row r="96" spans="1:13" ht="16.5" thickBot="1">
      <c r="A96" s="226"/>
      <c r="B96" s="227" t="s">
        <v>118</v>
      </c>
      <c r="C96" s="148"/>
      <c r="D96" s="149"/>
      <c r="E96" s="150"/>
      <c r="F96" s="169"/>
      <c r="G96" s="225"/>
      <c r="H96" s="113"/>
      <c r="I96" s="112"/>
      <c r="J96" s="113"/>
      <c r="K96" s="204"/>
      <c r="L96" s="209"/>
      <c r="M96" s="13"/>
    </row>
    <row r="97" spans="1:13" ht="24" customHeight="1" thickBot="1">
      <c r="A97" s="232"/>
      <c r="B97" s="197" t="s">
        <v>132</v>
      </c>
      <c r="C97" s="233" t="s">
        <v>3</v>
      </c>
      <c r="D97" s="234">
        <v>9064</v>
      </c>
      <c r="E97" s="235">
        <v>2</v>
      </c>
      <c r="F97" s="236">
        <f>E97*D97</f>
        <v>18128</v>
      </c>
      <c r="G97" s="225"/>
      <c r="H97" s="113"/>
      <c r="I97" s="112"/>
      <c r="J97" s="113"/>
      <c r="K97" s="204" t="s">
        <v>98</v>
      </c>
      <c r="L97" s="209">
        <v>18128</v>
      </c>
      <c r="M97" s="13"/>
    </row>
    <row r="98" spans="1:13" ht="21" customHeight="1" thickBot="1">
      <c r="A98" s="232"/>
      <c r="B98" s="211" t="s">
        <v>132</v>
      </c>
      <c r="C98" s="212" t="s">
        <v>3</v>
      </c>
      <c r="D98" s="213">
        <v>10125</v>
      </c>
      <c r="E98" s="214">
        <v>1</v>
      </c>
      <c r="F98" s="215">
        <f>E98*D98</f>
        <v>10125</v>
      </c>
      <c r="G98" s="225"/>
      <c r="H98" s="113"/>
      <c r="I98" s="112"/>
      <c r="J98" s="113"/>
      <c r="K98" s="204" t="s">
        <v>98</v>
      </c>
      <c r="L98" s="209">
        <v>10125</v>
      </c>
      <c r="M98" s="13"/>
    </row>
    <row r="99" spans="1:13" ht="16.5" thickBot="1">
      <c r="A99" s="237"/>
      <c r="B99" s="238" t="s">
        <v>129</v>
      </c>
      <c r="C99" s="239" t="s">
        <v>3</v>
      </c>
      <c r="D99" s="240">
        <v>169</v>
      </c>
      <c r="E99" s="241">
        <v>1</v>
      </c>
      <c r="F99" s="205">
        <f>E99*D99</f>
        <v>169</v>
      </c>
      <c r="G99" s="112"/>
      <c r="H99" s="113"/>
      <c r="I99" s="112"/>
      <c r="J99" s="113"/>
      <c r="K99" s="204" t="s">
        <v>98</v>
      </c>
      <c r="L99" s="205">
        <v>169</v>
      </c>
      <c r="M99" s="13"/>
    </row>
    <row r="100" spans="1:13" ht="16.5" thickBot="1">
      <c r="A100" s="192" t="s">
        <v>85</v>
      </c>
      <c r="B100" s="171"/>
      <c r="C100" s="171"/>
      <c r="D100" s="171"/>
      <c r="E100" s="171"/>
      <c r="F100" s="172"/>
      <c r="G100" s="112"/>
      <c r="H100" s="113"/>
      <c r="I100" s="112"/>
      <c r="J100" s="113"/>
      <c r="K100" s="112"/>
      <c r="L100" s="145"/>
      <c r="M100" s="13"/>
    </row>
    <row r="101" spans="1:13" ht="15.75">
      <c r="A101" s="107"/>
      <c r="B101" s="125" t="s">
        <v>7</v>
      </c>
      <c r="C101" s="129" t="s">
        <v>3</v>
      </c>
      <c r="D101" s="104">
        <v>228</v>
      </c>
      <c r="E101" s="138">
        <v>1</v>
      </c>
      <c r="F101" s="143">
        <f>E101*D101</f>
        <v>228</v>
      </c>
      <c r="G101" s="112"/>
      <c r="H101" s="113"/>
      <c r="I101" s="112"/>
      <c r="J101" s="113"/>
      <c r="K101" s="112"/>
      <c r="L101" s="145"/>
      <c r="M101" s="13"/>
    </row>
    <row r="102" spans="1:13" ht="16.5" thickBot="1">
      <c r="A102" s="109"/>
      <c r="B102" s="199" t="s">
        <v>106</v>
      </c>
      <c r="C102" s="200" t="s">
        <v>3</v>
      </c>
      <c r="D102" s="201">
        <v>811</v>
      </c>
      <c r="E102" s="202">
        <v>4</v>
      </c>
      <c r="F102" s="242">
        <f>E102*D102</f>
        <v>3244</v>
      </c>
      <c r="G102" s="112"/>
      <c r="H102" s="113"/>
      <c r="I102" s="112"/>
      <c r="J102" s="113"/>
      <c r="K102" s="204" t="s">
        <v>98</v>
      </c>
      <c r="L102" s="209">
        <v>3244</v>
      </c>
      <c r="M102" s="13"/>
    </row>
    <row r="103" spans="1:13" ht="16.5" thickBot="1">
      <c r="A103" s="88"/>
      <c r="B103" s="142" t="s">
        <v>40</v>
      </c>
      <c r="C103" s="130"/>
      <c r="D103" s="45"/>
      <c r="E103" s="136"/>
      <c r="F103" s="124">
        <f>SUM(F101:F102)</f>
        <v>3472</v>
      </c>
      <c r="G103" s="112"/>
      <c r="H103" s="113"/>
      <c r="I103" s="112"/>
      <c r="J103" s="113"/>
      <c r="K103" s="112"/>
      <c r="L103" s="145"/>
      <c r="M103" s="13"/>
    </row>
    <row r="104" spans="1:13" ht="13.5" customHeight="1" thickBot="1">
      <c r="A104" s="192" t="s">
        <v>11</v>
      </c>
      <c r="B104" s="171"/>
      <c r="C104" s="171"/>
      <c r="D104" s="171"/>
      <c r="E104" s="171"/>
      <c r="F104" s="172"/>
      <c r="G104" s="112"/>
      <c r="H104" s="113"/>
      <c r="I104" s="112"/>
      <c r="J104" s="113"/>
      <c r="K104" s="112"/>
      <c r="L104" s="145"/>
      <c r="M104" s="13"/>
    </row>
    <row r="105" spans="1:13" ht="16.5" customHeight="1">
      <c r="A105" s="107"/>
      <c r="B105" s="22" t="s">
        <v>0</v>
      </c>
      <c r="C105" s="23" t="s">
        <v>1</v>
      </c>
      <c r="D105" s="24">
        <v>657</v>
      </c>
      <c r="E105" s="25">
        <v>5</v>
      </c>
      <c r="F105" s="24">
        <f>E105*D105</f>
        <v>3285</v>
      </c>
      <c r="G105" s="112"/>
      <c r="H105" s="113"/>
      <c r="I105" s="112"/>
      <c r="J105" s="113"/>
      <c r="K105" s="112"/>
      <c r="L105" s="145"/>
      <c r="M105" s="13"/>
    </row>
    <row r="106" spans="1:13" ht="15.75" customHeight="1">
      <c r="A106" s="33"/>
      <c r="B106" s="86" t="s">
        <v>13</v>
      </c>
      <c r="C106" s="42" t="s">
        <v>6</v>
      </c>
      <c r="D106" s="35">
        <v>550</v>
      </c>
      <c r="E106" s="43">
        <v>2</v>
      </c>
      <c r="F106" s="35">
        <f>E106*D106</f>
        <v>1100</v>
      </c>
      <c r="G106" s="112"/>
      <c r="H106" s="113"/>
      <c r="I106" s="112"/>
      <c r="J106" s="113"/>
      <c r="K106" s="112"/>
      <c r="L106" s="145"/>
      <c r="M106" s="13"/>
    </row>
    <row r="107" spans="1:13" ht="15.75">
      <c r="A107" s="33"/>
      <c r="B107" s="86" t="s">
        <v>63</v>
      </c>
      <c r="C107" s="23" t="s">
        <v>2</v>
      </c>
      <c r="D107" s="24">
        <v>417</v>
      </c>
      <c r="E107" s="25">
        <v>3</v>
      </c>
      <c r="F107" s="24">
        <f>E107*D107</f>
        <v>1251</v>
      </c>
      <c r="G107" s="112"/>
      <c r="H107" s="113"/>
      <c r="I107" s="112"/>
      <c r="J107" s="113"/>
      <c r="K107" s="112"/>
      <c r="L107" s="145"/>
      <c r="M107" s="13"/>
    </row>
    <row r="108" spans="1:13" ht="18.75" customHeight="1">
      <c r="A108" s="33"/>
      <c r="B108" s="146" t="s">
        <v>9</v>
      </c>
      <c r="C108" s="23" t="s">
        <v>68</v>
      </c>
      <c r="D108" s="24">
        <v>42</v>
      </c>
      <c r="E108" s="25">
        <v>180</v>
      </c>
      <c r="F108" s="24">
        <f>E108*D108</f>
        <v>7560</v>
      </c>
      <c r="G108" s="112"/>
      <c r="H108" s="113"/>
      <c r="I108" s="112"/>
      <c r="J108" s="113"/>
      <c r="K108" s="144" t="s">
        <v>98</v>
      </c>
      <c r="L108" s="145">
        <f>18*D108</f>
        <v>756</v>
      </c>
      <c r="M108" s="13"/>
    </row>
    <row r="109" spans="1:13" ht="20.25" customHeight="1" thickBot="1">
      <c r="A109" s="137"/>
      <c r="B109" s="199" t="s">
        <v>107</v>
      </c>
      <c r="C109" s="200" t="s">
        <v>2</v>
      </c>
      <c r="D109" s="201">
        <v>17</v>
      </c>
      <c r="E109" s="202">
        <v>150</v>
      </c>
      <c r="F109" s="242">
        <f>E109*D109</f>
        <v>2550</v>
      </c>
      <c r="G109" s="112"/>
      <c r="H109" s="113"/>
      <c r="I109" s="112"/>
      <c r="J109" s="113"/>
      <c r="K109" s="204" t="s">
        <v>98</v>
      </c>
      <c r="L109" s="209">
        <v>2550</v>
      </c>
      <c r="M109" s="13"/>
    </row>
    <row r="110" spans="1:13" ht="16.5" thickBot="1">
      <c r="A110" s="88"/>
      <c r="B110" s="117" t="s">
        <v>40</v>
      </c>
      <c r="C110" s="44"/>
      <c r="D110" s="45"/>
      <c r="E110" s="46"/>
      <c r="F110" s="69">
        <f>SUM(F105:F109)</f>
        <v>15746</v>
      </c>
      <c r="G110" s="112"/>
      <c r="H110" s="113"/>
      <c r="I110" s="112"/>
      <c r="J110" s="113"/>
      <c r="K110" s="112"/>
      <c r="L110" s="145"/>
      <c r="M110" s="13"/>
    </row>
    <row r="111" spans="1:13" ht="16.5" thickBot="1">
      <c r="A111" s="192" t="s">
        <v>45</v>
      </c>
      <c r="B111" s="171"/>
      <c r="C111" s="171"/>
      <c r="D111" s="171"/>
      <c r="E111" s="171"/>
      <c r="F111" s="172"/>
      <c r="G111" s="112"/>
      <c r="H111" s="113"/>
      <c r="I111" s="112"/>
      <c r="J111" s="113"/>
      <c r="K111" s="112"/>
      <c r="L111" s="113"/>
      <c r="M111" s="13"/>
    </row>
    <row r="112" spans="1:13" ht="15" customHeight="1">
      <c r="A112" s="107"/>
      <c r="B112" s="93" t="s">
        <v>47</v>
      </c>
      <c r="C112" s="42" t="s">
        <v>1</v>
      </c>
      <c r="D112" s="24">
        <v>774</v>
      </c>
      <c r="E112" s="25">
        <v>16</v>
      </c>
      <c r="F112" s="24">
        <f>E112*D112</f>
        <v>12384</v>
      </c>
      <c r="G112" s="112"/>
      <c r="H112" s="113"/>
      <c r="I112" s="112"/>
      <c r="J112" s="113"/>
      <c r="K112" s="139" t="s">
        <v>148</v>
      </c>
      <c r="L112" s="250">
        <f>7.4*D112</f>
        <v>5727.6</v>
      </c>
      <c r="M112" s="13"/>
    </row>
    <row r="113" spans="1:13" ht="15" customHeight="1" thickBot="1">
      <c r="A113" s="33"/>
      <c r="B113" s="22" t="s">
        <v>40</v>
      </c>
      <c r="C113" s="23"/>
      <c r="D113" s="24"/>
      <c r="E113" s="25"/>
      <c r="F113" s="83">
        <v>12384</v>
      </c>
      <c r="G113" s="112"/>
      <c r="H113" s="113"/>
      <c r="I113" s="112"/>
      <c r="J113" s="113"/>
      <c r="K113" s="112"/>
      <c r="L113" s="250"/>
      <c r="M113" s="13"/>
    </row>
    <row r="114" spans="1:13" ht="26.25" customHeight="1" thickBot="1">
      <c r="A114" s="67"/>
      <c r="B114" s="92" t="s">
        <v>20</v>
      </c>
      <c r="C114" s="68"/>
      <c r="D114" s="68"/>
      <c r="E114" s="68"/>
      <c r="F114" s="89">
        <f>F113+F110+F103+F95+F77+F44+F41+F38+F29+F23+F12</f>
        <v>479736.16</v>
      </c>
      <c r="G114" s="174"/>
      <c r="H114" s="175"/>
      <c r="I114" s="174"/>
      <c r="J114" s="175"/>
      <c r="K114" s="167"/>
      <c r="L114" s="251">
        <f>SUM(L8:L113)</f>
        <v>408599.16</v>
      </c>
      <c r="M114" s="13"/>
    </row>
    <row r="115" spans="1:12" ht="15.75">
      <c r="A115" s="29"/>
      <c r="B115" s="47"/>
      <c r="C115" s="47"/>
      <c r="D115" s="47"/>
      <c r="E115" s="47"/>
      <c r="F115" s="47"/>
      <c r="G115" s="47"/>
      <c r="H115" s="47"/>
      <c r="I115" s="47"/>
      <c r="J115" s="47"/>
      <c r="K115" s="84"/>
      <c r="L115" s="47"/>
    </row>
    <row r="116" spans="1:12" ht="15.75">
      <c r="A116" s="29"/>
      <c r="B116" s="191" t="s">
        <v>48</v>
      </c>
      <c r="C116" s="191"/>
      <c r="D116" s="49"/>
      <c r="E116" s="41"/>
      <c r="F116" s="39"/>
      <c r="G116" s="30"/>
      <c r="H116" s="91"/>
      <c r="I116" s="90"/>
      <c r="J116" s="90"/>
      <c r="K116" s="30"/>
      <c r="L116" s="30"/>
    </row>
    <row r="117" spans="1:12" ht="15.75" customHeight="1">
      <c r="A117" s="29"/>
      <c r="B117" s="48" t="s">
        <v>38</v>
      </c>
      <c r="C117" s="48" t="s">
        <v>37</v>
      </c>
      <c r="D117" s="49" t="s">
        <v>42</v>
      </c>
      <c r="E117" s="41"/>
      <c r="F117" s="41"/>
      <c r="G117" s="30"/>
      <c r="H117" s="90"/>
      <c r="I117" s="90"/>
      <c r="J117" s="30"/>
      <c r="K117" s="30"/>
      <c r="L117" s="30"/>
    </row>
    <row r="118" spans="1:12" ht="15">
      <c r="A118" s="50"/>
      <c r="B118" s="55" t="s">
        <v>23</v>
      </c>
      <c r="C118" s="53"/>
      <c r="D118" s="51"/>
      <c r="E118" s="51"/>
      <c r="F118" s="54"/>
      <c r="G118" s="52"/>
      <c r="H118" s="52"/>
      <c r="I118" s="52"/>
      <c r="J118" s="52"/>
      <c r="K118" s="52"/>
      <c r="L118" s="52"/>
    </row>
    <row r="119" spans="1:12" ht="12.75">
      <c r="A119" s="15"/>
      <c r="B119" s="15" t="s">
        <v>39</v>
      </c>
      <c r="C119" s="190" t="s">
        <v>41</v>
      </c>
      <c r="D119" s="190"/>
      <c r="E119" s="190"/>
      <c r="F119" s="243"/>
      <c r="G119" s="16"/>
      <c r="H119" s="244"/>
      <c r="I119" s="244"/>
      <c r="J119" s="244"/>
      <c r="K119" s="244"/>
      <c r="L119" s="244"/>
    </row>
    <row r="120" spans="1:15" ht="12.75">
      <c r="A120" s="17"/>
      <c r="B120" s="17"/>
      <c r="C120" s="173"/>
      <c r="D120" s="173"/>
      <c r="E120" s="243"/>
      <c r="F120" s="243"/>
      <c r="G120" s="244"/>
      <c r="H120" s="244"/>
      <c r="I120" s="245"/>
      <c r="J120" s="245"/>
      <c r="K120" s="244"/>
      <c r="L120" s="244"/>
      <c r="O120" s="3"/>
    </row>
    <row r="121" spans="1:12" ht="15.75">
      <c r="A121" s="246"/>
      <c r="B121" s="14" t="s">
        <v>36</v>
      </c>
      <c r="C121" s="18"/>
      <c r="D121" s="18"/>
      <c r="E121" s="243"/>
      <c r="F121" s="41"/>
      <c r="G121" s="30"/>
      <c r="H121" s="30"/>
      <c r="I121" s="30"/>
      <c r="J121" s="90"/>
      <c r="K121" s="30"/>
      <c r="L121" s="30"/>
    </row>
    <row r="122" spans="1:12" ht="15">
      <c r="A122" s="246"/>
      <c r="B122" s="247" t="s">
        <v>50</v>
      </c>
      <c r="C122" s="243"/>
      <c r="D122" s="243"/>
      <c r="E122" s="243"/>
      <c r="F122" s="51"/>
      <c r="G122" s="52"/>
      <c r="H122" s="52"/>
      <c r="I122" s="94"/>
      <c r="J122" s="94"/>
      <c r="K122" s="52"/>
      <c r="L122" s="52"/>
    </row>
    <row r="123" spans="1:12" ht="15">
      <c r="A123" s="246"/>
      <c r="B123" s="15"/>
      <c r="C123" s="190"/>
      <c r="D123" s="190"/>
      <c r="E123" s="190"/>
      <c r="F123" s="54"/>
      <c r="G123" s="52"/>
      <c r="H123" s="52"/>
      <c r="I123" s="52"/>
      <c r="J123" s="52"/>
      <c r="K123" s="52"/>
      <c r="L123" s="52"/>
    </row>
    <row r="124" spans="1:12" ht="12.75">
      <c r="A124" s="246"/>
      <c r="B124" s="17"/>
      <c r="C124" s="173"/>
      <c r="D124" s="173"/>
      <c r="E124" s="243"/>
      <c r="F124" s="243"/>
      <c r="G124" s="16"/>
      <c r="H124" s="244"/>
      <c r="I124" s="244"/>
      <c r="J124" s="244"/>
      <c r="K124" s="244"/>
      <c r="L124" s="244"/>
    </row>
    <row r="125" spans="1:12" ht="12.75">
      <c r="A125" s="246"/>
      <c r="B125" s="15"/>
      <c r="C125" s="190"/>
      <c r="D125" s="190"/>
      <c r="E125" s="190"/>
      <c r="F125" s="243"/>
      <c r="G125" s="244"/>
      <c r="H125" s="244"/>
      <c r="I125" s="245"/>
      <c r="J125" s="245"/>
      <c r="K125" s="244"/>
      <c r="L125" s="244"/>
    </row>
    <row r="126" spans="1:12" ht="12.75">
      <c r="A126" s="246"/>
      <c r="B126" s="17"/>
      <c r="C126" s="173"/>
      <c r="D126" s="173"/>
      <c r="E126" s="243"/>
      <c r="F126" s="243"/>
      <c r="G126" s="244"/>
      <c r="H126" s="244"/>
      <c r="I126" s="244"/>
      <c r="J126" s="244"/>
      <c r="K126" s="244"/>
      <c r="L126" s="244"/>
    </row>
    <row r="127" spans="1:12" ht="12.75">
      <c r="A127" s="246"/>
      <c r="B127" s="15"/>
      <c r="C127" s="190"/>
      <c r="D127" s="190"/>
      <c r="E127" s="190"/>
      <c r="F127" s="243"/>
      <c r="G127" s="244"/>
      <c r="H127" s="244"/>
      <c r="I127" s="244"/>
      <c r="J127" s="244"/>
      <c r="K127" s="244"/>
      <c r="L127" s="244"/>
    </row>
    <row r="128" spans="1:12" ht="12.75">
      <c r="A128" s="246"/>
      <c r="B128" s="17"/>
      <c r="C128" s="173"/>
      <c r="D128" s="173"/>
      <c r="E128" s="243"/>
      <c r="F128" s="243"/>
      <c r="G128" s="248"/>
      <c r="H128" s="244"/>
      <c r="I128" s="244"/>
      <c r="J128" s="244"/>
      <c r="K128" s="244"/>
      <c r="L128" s="244"/>
    </row>
    <row r="129" spans="1:12" ht="12.75">
      <c r="A129" s="246"/>
      <c r="B129" s="247"/>
      <c r="C129" s="243"/>
      <c r="D129" s="243"/>
      <c r="E129" s="243"/>
      <c r="F129" s="243"/>
      <c r="G129" s="244"/>
      <c r="H129" s="244"/>
      <c r="I129" s="244"/>
      <c r="J129" s="244"/>
      <c r="K129" s="244"/>
      <c r="L129" s="244"/>
    </row>
    <row r="130" spans="1:12" ht="12.75">
      <c r="A130" s="246"/>
      <c r="B130" s="15"/>
      <c r="C130" s="190"/>
      <c r="D130" s="190"/>
      <c r="E130" s="190"/>
      <c r="F130" s="244"/>
      <c r="G130" s="244"/>
      <c r="H130" s="244"/>
      <c r="I130" s="244"/>
      <c r="J130" s="244"/>
      <c r="K130" s="244"/>
      <c r="L130" s="244"/>
    </row>
    <row r="131" spans="1:12" ht="12.75">
      <c r="A131" s="246"/>
      <c r="B131" s="17"/>
      <c r="C131" s="173"/>
      <c r="D131" s="173"/>
      <c r="E131" s="243"/>
      <c r="F131" s="244"/>
      <c r="G131" s="244"/>
      <c r="H131" s="244"/>
      <c r="I131" s="244"/>
      <c r="J131" s="244"/>
      <c r="K131" s="244"/>
      <c r="L131" s="244"/>
    </row>
    <row r="132" spans="1:12" ht="12.75">
      <c r="A132" s="246"/>
      <c r="B132" s="249"/>
      <c r="C132" s="244"/>
      <c r="D132" s="244"/>
      <c r="E132" s="244"/>
      <c r="F132" s="244"/>
      <c r="G132" s="244"/>
      <c r="H132" s="244"/>
      <c r="I132" s="244"/>
      <c r="J132" s="244"/>
      <c r="K132" s="244"/>
      <c r="L132" s="244"/>
    </row>
    <row r="133" spans="1:12" ht="12.75">
      <c r="A133" s="246"/>
      <c r="B133" s="249"/>
      <c r="C133" s="244"/>
      <c r="D133" s="244"/>
      <c r="E133" s="244"/>
      <c r="F133" s="244"/>
      <c r="G133" s="244"/>
      <c r="H133" s="244"/>
      <c r="I133" s="244"/>
      <c r="J133" s="248"/>
      <c r="K133" s="244"/>
      <c r="L133" s="244"/>
    </row>
    <row r="134" spans="1:12" ht="12.75">
      <c r="A134" s="11"/>
      <c r="B134" s="12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ht="12.75">
      <c r="A135" s="11"/>
      <c r="B135" s="12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ht="12.75">
      <c r="A136" s="11"/>
      <c r="B136" s="12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7:8" ht="12.75">
      <c r="G137" s="13"/>
      <c r="H137" s="13"/>
    </row>
    <row r="138" spans="7:8" ht="12.75">
      <c r="G138" s="13"/>
      <c r="H138" s="13"/>
    </row>
    <row r="139" spans="7:8" ht="12.75">
      <c r="G139" s="13"/>
      <c r="H139" s="13"/>
    </row>
    <row r="140" spans="7:8" ht="12.75">
      <c r="G140" s="13"/>
      <c r="H140" s="13"/>
    </row>
    <row r="141" spans="7:8" ht="12.75">
      <c r="G141" s="13"/>
      <c r="H141" s="13"/>
    </row>
    <row r="142" spans="7:8" ht="12.75">
      <c r="G142" s="13"/>
      <c r="H142" s="13"/>
    </row>
    <row r="143" spans="7:8" ht="12.75">
      <c r="G143" s="13"/>
      <c r="H143" s="13"/>
    </row>
    <row r="144" spans="7:8" ht="12.75">
      <c r="G144" s="13"/>
      <c r="H144" s="13"/>
    </row>
    <row r="145" spans="7:8" ht="12.75">
      <c r="G145" s="13"/>
      <c r="H145" s="13"/>
    </row>
    <row r="146" spans="7:8" ht="12.75">
      <c r="G146" s="13"/>
      <c r="H146" s="13"/>
    </row>
    <row r="147" spans="7:8" ht="12.75">
      <c r="G147" s="13"/>
      <c r="H147" s="13"/>
    </row>
    <row r="148" spans="7:8" ht="12.75">
      <c r="G148" s="13"/>
      <c r="H148" s="13"/>
    </row>
    <row r="149" spans="7:8" ht="12.75">
      <c r="G149" s="13"/>
      <c r="H149" s="13"/>
    </row>
    <row r="150" spans="7:8" ht="12.75">
      <c r="G150" s="13"/>
      <c r="H150" s="13"/>
    </row>
    <row r="151" spans="7:8" ht="12.75">
      <c r="G151" s="13"/>
      <c r="H151" s="13"/>
    </row>
    <row r="152" spans="7:8" ht="12.75">
      <c r="G152" s="13"/>
      <c r="H152" s="13"/>
    </row>
    <row r="153" spans="7:8" ht="12.75">
      <c r="G153" s="13"/>
      <c r="H153" s="13"/>
    </row>
    <row r="154" spans="7:8" ht="12.75">
      <c r="G154" s="13"/>
      <c r="H154" s="13"/>
    </row>
    <row r="155" spans="7:8" ht="12.75">
      <c r="G155" s="13"/>
      <c r="H155" s="13"/>
    </row>
    <row r="156" spans="7:8" ht="12.75">
      <c r="G156" s="13"/>
      <c r="H156" s="13"/>
    </row>
    <row r="157" spans="7:8" ht="12.75">
      <c r="G157" s="13"/>
      <c r="H157" s="13"/>
    </row>
    <row r="158" spans="7:8" ht="12.75">
      <c r="G158" s="13"/>
      <c r="H158" s="13"/>
    </row>
    <row r="159" spans="7:8" ht="12.75">
      <c r="G159" s="13"/>
      <c r="H159" s="13"/>
    </row>
    <row r="160" spans="7:8" ht="12.75">
      <c r="G160" s="13"/>
      <c r="H160" s="13"/>
    </row>
    <row r="161" spans="7:8" ht="12.75">
      <c r="G161" s="13"/>
      <c r="H161" s="13"/>
    </row>
    <row r="162" spans="7:8" ht="12.75">
      <c r="G162" s="13"/>
      <c r="H162" s="13"/>
    </row>
    <row r="163" spans="7:8" ht="12.75">
      <c r="G163" s="13"/>
      <c r="H163" s="13"/>
    </row>
    <row r="164" spans="7:8" ht="12.75">
      <c r="G164" s="13"/>
      <c r="H164" s="13"/>
    </row>
    <row r="165" spans="7:8" ht="12.75">
      <c r="G165" s="13"/>
      <c r="H165" s="13"/>
    </row>
    <row r="166" spans="7:8" ht="12.75">
      <c r="G166" s="13"/>
      <c r="H166" s="13"/>
    </row>
    <row r="167" spans="7:8" ht="12.75">
      <c r="G167" s="13"/>
      <c r="H167" s="13"/>
    </row>
    <row r="168" spans="7:8" ht="12.75">
      <c r="G168" s="13"/>
      <c r="H168" s="13"/>
    </row>
    <row r="169" spans="7:8" ht="12.75">
      <c r="G169" s="13"/>
      <c r="H169" s="13"/>
    </row>
    <row r="170" spans="7:8" ht="12.75">
      <c r="G170" s="13"/>
      <c r="H170" s="13"/>
    </row>
    <row r="171" spans="7:8" ht="12.75">
      <c r="G171" s="13"/>
      <c r="H171" s="13"/>
    </row>
    <row r="172" spans="7:8" ht="12.75">
      <c r="G172" s="13"/>
      <c r="H172" s="13"/>
    </row>
    <row r="173" spans="7:8" ht="12.75">
      <c r="G173" s="13"/>
      <c r="H173" s="13"/>
    </row>
    <row r="174" spans="7:8" ht="12.75">
      <c r="G174" s="13"/>
      <c r="H174" s="13"/>
    </row>
    <row r="175" spans="7:8" ht="12.75">
      <c r="G175" s="13"/>
      <c r="H175" s="13"/>
    </row>
    <row r="176" spans="7:8" ht="12.75">
      <c r="G176" s="13"/>
      <c r="H176" s="13"/>
    </row>
    <row r="177" spans="7:8" ht="12.75">
      <c r="G177" s="13"/>
      <c r="H177" s="13"/>
    </row>
    <row r="178" spans="7:8" ht="12.75">
      <c r="G178" s="13"/>
      <c r="H178" s="13"/>
    </row>
    <row r="179" spans="7:8" ht="12.75">
      <c r="G179" s="13"/>
      <c r="H179" s="13"/>
    </row>
    <row r="180" spans="7:8" ht="12.75">
      <c r="G180" s="13"/>
      <c r="H180" s="13"/>
    </row>
    <row r="181" spans="7:8" ht="12.75">
      <c r="G181" s="13"/>
      <c r="H181" s="13"/>
    </row>
    <row r="182" spans="7:8" ht="12.75">
      <c r="G182" s="13"/>
      <c r="H182" s="13"/>
    </row>
    <row r="183" spans="7:8" ht="12.75">
      <c r="G183" s="13"/>
      <c r="H183" s="13"/>
    </row>
    <row r="184" spans="7:8" ht="12.75">
      <c r="G184" s="13"/>
      <c r="H184" s="13"/>
    </row>
    <row r="185" spans="7:8" ht="12.75">
      <c r="G185" s="13"/>
      <c r="H185" s="13"/>
    </row>
    <row r="186" spans="7:8" ht="12.75">
      <c r="G186" s="13"/>
      <c r="H186" s="13"/>
    </row>
    <row r="187" spans="7:8" ht="12.75">
      <c r="G187" s="13"/>
      <c r="H187" s="13"/>
    </row>
    <row r="188" spans="7:8" ht="12.75">
      <c r="G188" s="13"/>
      <c r="H188" s="13"/>
    </row>
    <row r="189" spans="7:8" ht="12.75">
      <c r="G189" s="13"/>
      <c r="H189" s="13"/>
    </row>
    <row r="190" spans="7:8" ht="12.75">
      <c r="G190" s="13"/>
      <c r="H190" s="13"/>
    </row>
    <row r="191" spans="7:8" ht="12.75">
      <c r="G191" s="13"/>
      <c r="H191" s="13"/>
    </row>
    <row r="192" spans="7:8" ht="12.75">
      <c r="G192" s="13"/>
      <c r="H192" s="13"/>
    </row>
    <row r="193" spans="7:8" ht="12.75">
      <c r="G193" s="13"/>
      <c r="H193" s="13"/>
    </row>
    <row r="194" spans="7:8" ht="12.75">
      <c r="G194" s="13"/>
      <c r="H194" s="13"/>
    </row>
    <row r="195" spans="7:8" ht="12.75">
      <c r="G195" s="13"/>
      <c r="H195" s="13"/>
    </row>
    <row r="196" spans="7:8" ht="12.75">
      <c r="G196" s="13"/>
      <c r="H196" s="13"/>
    </row>
    <row r="197" spans="7:8" ht="12.75">
      <c r="G197" s="13"/>
      <c r="H197" s="13"/>
    </row>
    <row r="198" spans="7:8" ht="12.75">
      <c r="G198" s="13"/>
      <c r="H198" s="13"/>
    </row>
    <row r="199" spans="7:8" ht="12.75">
      <c r="G199" s="13"/>
      <c r="H199" s="13"/>
    </row>
    <row r="200" spans="7:8" ht="12.75">
      <c r="G200" s="13"/>
      <c r="H200" s="13"/>
    </row>
    <row r="201" spans="7:8" ht="12.75">
      <c r="G201" s="13"/>
      <c r="H201" s="13"/>
    </row>
    <row r="202" spans="7:8" ht="12.75">
      <c r="G202" s="13"/>
      <c r="H202" s="13"/>
    </row>
    <row r="203" spans="7:8" ht="12.75">
      <c r="G203" s="13"/>
      <c r="H203" s="13"/>
    </row>
    <row r="204" spans="7:8" ht="12.75">
      <c r="G204" s="13"/>
      <c r="H204" s="13"/>
    </row>
    <row r="205" spans="7:8" ht="12.75">
      <c r="G205" s="13"/>
      <c r="H205" s="13"/>
    </row>
    <row r="206" spans="7:8" ht="12.75">
      <c r="G206" s="13"/>
      <c r="H206" s="13"/>
    </row>
    <row r="207" spans="7:8" ht="12.75">
      <c r="G207" s="13"/>
      <c r="H207" s="13"/>
    </row>
    <row r="208" spans="7:8" ht="12.75">
      <c r="G208" s="13"/>
      <c r="H208" s="13"/>
    </row>
    <row r="209" spans="7:8" ht="12.75">
      <c r="G209" s="13"/>
      <c r="H209" s="13"/>
    </row>
    <row r="210" spans="7:8" ht="12.75">
      <c r="G210" s="13"/>
      <c r="H210" s="13"/>
    </row>
    <row r="211" spans="7:8" ht="12.75">
      <c r="G211" s="13"/>
      <c r="H211" s="13"/>
    </row>
    <row r="212" spans="7:8" ht="12.75">
      <c r="G212" s="13"/>
      <c r="H212" s="13"/>
    </row>
    <row r="213" spans="7:8" ht="12.75">
      <c r="G213" s="13"/>
      <c r="H213" s="13"/>
    </row>
    <row r="214" spans="7:8" ht="12.75">
      <c r="G214" s="13"/>
      <c r="H214" s="13"/>
    </row>
    <row r="215" spans="7:8" ht="12.75">
      <c r="G215" s="13"/>
      <c r="H215" s="13"/>
    </row>
    <row r="216" spans="7:8" ht="12.75">
      <c r="G216" s="13"/>
      <c r="H216" s="13"/>
    </row>
    <row r="217" spans="7:8" ht="12.75">
      <c r="G217" s="13"/>
      <c r="H217" s="13"/>
    </row>
    <row r="218" spans="7:8" ht="12.75">
      <c r="G218" s="13"/>
      <c r="H218" s="13"/>
    </row>
    <row r="219" spans="7:8" ht="12.75">
      <c r="G219" s="13"/>
      <c r="H219" s="13"/>
    </row>
    <row r="220" spans="7:8" ht="12.75">
      <c r="G220" s="13"/>
      <c r="H220" s="13"/>
    </row>
    <row r="221" spans="7:8" ht="12.75">
      <c r="G221" s="13"/>
      <c r="H221" s="13"/>
    </row>
    <row r="222" spans="7:8" ht="12.75">
      <c r="G222" s="13"/>
      <c r="H222" s="13"/>
    </row>
    <row r="223" spans="7:8" ht="12.75">
      <c r="G223" s="13"/>
      <c r="H223" s="13"/>
    </row>
    <row r="224" spans="7:8" ht="12.75">
      <c r="G224" s="13"/>
      <c r="H224" s="13"/>
    </row>
    <row r="225" spans="7:8" ht="12.75">
      <c r="G225" s="13"/>
      <c r="H225" s="13"/>
    </row>
    <row r="226" spans="7:8" ht="12.75">
      <c r="G226" s="13"/>
      <c r="H226" s="13"/>
    </row>
    <row r="227" spans="7:8" ht="12.75">
      <c r="G227" s="13"/>
      <c r="H227" s="13"/>
    </row>
    <row r="228" spans="7:8" ht="12.75">
      <c r="G228" s="13"/>
      <c r="H228" s="13"/>
    </row>
    <row r="229" spans="7:8" ht="12.75">
      <c r="G229" s="13"/>
      <c r="H229" s="13"/>
    </row>
    <row r="230" spans="7:8" ht="12.75">
      <c r="G230" s="13"/>
      <c r="H230" s="13"/>
    </row>
    <row r="231" spans="7:8" ht="12.75">
      <c r="G231" s="13"/>
      <c r="H231" s="13"/>
    </row>
    <row r="232" spans="7:8" ht="12.75">
      <c r="G232" s="13"/>
      <c r="H232" s="13"/>
    </row>
    <row r="233" spans="7:8" ht="12.75">
      <c r="G233" s="13"/>
      <c r="H233" s="13"/>
    </row>
    <row r="234" spans="7:8" ht="12.75">
      <c r="G234" s="13"/>
      <c r="H234" s="13"/>
    </row>
    <row r="235" spans="7:8" ht="12.75">
      <c r="G235" s="13"/>
      <c r="H235" s="13"/>
    </row>
    <row r="236" spans="7:8" ht="12.75">
      <c r="G236" s="13"/>
      <c r="H236" s="13"/>
    </row>
    <row r="237" spans="7:8" ht="12.75">
      <c r="G237" s="13"/>
      <c r="H237" s="13"/>
    </row>
    <row r="238" spans="7:8" ht="12.75">
      <c r="G238" s="13"/>
      <c r="H238" s="13"/>
    </row>
    <row r="239" spans="7:8" ht="12.75">
      <c r="G239" s="13"/>
      <c r="H239" s="13"/>
    </row>
    <row r="240" spans="7:8" ht="12.75">
      <c r="G240" s="13"/>
      <c r="H240" s="13"/>
    </row>
    <row r="241" spans="7:8" ht="12.75">
      <c r="G241" s="13"/>
      <c r="H241" s="13"/>
    </row>
    <row r="242" spans="7:8" ht="12.75">
      <c r="G242" s="13"/>
      <c r="H242" s="13"/>
    </row>
    <row r="243" spans="7:8" ht="12.75">
      <c r="G243" s="13"/>
      <c r="H243" s="13"/>
    </row>
    <row r="244" spans="7:8" ht="12.75">
      <c r="G244" s="13"/>
      <c r="H244" s="13"/>
    </row>
    <row r="245" spans="7:8" ht="12.75">
      <c r="G245" s="13"/>
      <c r="H245" s="13"/>
    </row>
    <row r="246" spans="7:8" ht="12.75">
      <c r="G246" s="13"/>
      <c r="H246" s="13"/>
    </row>
    <row r="247" spans="7:8" ht="12.75">
      <c r="G247" s="13"/>
      <c r="H247" s="13"/>
    </row>
    <row r="248" spans="7:8" ht="12.75">
      <c r="G248" s="13"/>
      <c r="H248" s="13"/>
    </row>
    <row r="249" spans="7:8" ht="12.75">
      <c r="G249" s="13"/>
      <c r="H249" s="13"/>
    </row>
    <row r="250" spans="7:8" ht="12.75">
      <c r="G250" s="13"/>
      <c r="H250" s="13"/>
    </row>
    <row r="251" spans="7:8" ht="12.75">
      <c r="G251" s="13"/>
      <c r="H251" s="13"/>
    </row>
  </sheetData>
  <sheetProtection/>
  <mergeCells count="35">
    <mergeCell ref="B39:F39"/>
    <mergeCell ref="C40:E40"/>
    <mergeCell ref="B42:F42"/>
    <mergeCell ref="C43:E43"/>
    <mergeCell ref="C119:E119"/>
    <mergeCell ref="A111:F111"/>
    <mergeCell ref="A104:F104"/>
    <mergeCell ref="A91:F91"/>
    <mergeCell ref="A100:F100"/>
    <mergeCell ref="C131:D131"/>
    <mergeCell ref="C130:E130"/>
    <mergeCell ref="I114:J114"/>
    <mergeCell ref="C120:D120"/>
    <mergeCell ref="C123:E123"/>
    <mergeCell ref="C124:D124"/>
    <mergeCell ref="B116:C116"/>
    <mergeCell ref="C125:E125"/>
    <mergeCell ref="C126:D126"/>
    <mergeCell ref="C127:E127"/>
    <mergeCell ref="I6:J6"/>
    <mergeCell ref="A3:L3"/>
    <mergeCell ref="G5:J5"/>
    <mergeCell ref="G6:H6"/>
    <mergeCell ref="K6:L6"/>
    <mergeCell ref="A4:L4"/>
    <mergeCell ref="B45:F45"/>
    <mergeCell ref="C128:D128"/>
    <mergeCell ref="G114:H114"/>
    <mergeCell ref="K7:L7"/>
    <mergeCell ref="G7:H7"/>
    <mergeCell ref="I7:J7"/>
    <mergeCell ref="B24:F24"/>
    <mergeCell ref="B8:F8"/>
    <mergeCell ref="B15:F15"/>
    <mergeCell ref="B35:F35"/>
  </mergeCell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PC</cp:lastModifiedBy>
  <cp:lastPrinted>2015-10-14T05:34:01Z</cp:lastPrinted>
  <dcterms:created xsi:type="dcterms:W3CDTF">2007-06-25T09:23:11Z</dcterms:created>
  <dcterms:modified xsi:type="dcterms:W3CDTF">2016-03-10T12:16:53Z</dcterms:modified>
  <cp:category/>
  <cp:version/>
  <cp:contentType/>
  <cp:contentStatus/>
</cp:coreProperties>
</file>