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<sst xmlns="http://schemas.openxmlformats.org/spreadsheetml/2006/main" count="157" uniqueCount="107">
  <si>
    <t>м.кв.</t>
  </si>
  <si>
    <t>м.п.</t>
  </si>
  <si>
    <t>шт.</t>
  </si>
  <si>
    <t>установка навесных замков</t>
  </si>
  <si>
    <t>мест</t>
  </si>
  <si>
    <t>м.куб.</t>
  </si>
  <si>
    <t>руб.</t>
  </si>
  <si>
    <t>окраска дворового оборудования</t>
  </si>
  <si>
    <t>выкашивание газонов</t>
  </si>
  <si>
    <t>установка металлической урны</t>
  </si>
  <si>
    <t>Инженерные сети</t>
  </si>
  <si>
    <t>Благоустройство</t>
  </si>
  <si>
    <t>завоз песка (желтый)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</si>
  <si>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</si>
  <si>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</si>
  <si>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</si>
  <si>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</si>
  <si>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</si>
  <si>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</si>
  <si>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</si>
  <si>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</si>
  <si>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</si>
  <si>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</si>
  <si>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</si>
  <si>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</si>
  <si>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</si>
  <si>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</si>
  <si>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</si>
  <si>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</si>
  <si>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</si>
  <si>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</si>
  <si>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"УТВЕРЖДАЮ"</t>
  </si>
  <si>
    <t>Итого</t>
  </si>
  <si>
    <t xml:space="preserve"> Согласование выполнения работ советом МКД</t>
  </si>
  <si>
    <t>тн.</t>
  </si>
  <si>
    <t xml:space="preserve">установка решеток </t>
  </si>
  <si>
    <t>окрашивание решеток</t>
  </si>
  <si>
    <t>устройство водоотведения</t>
  </si>
  <si>
    <t>председатель совета МКД</t>
  </si>
  <si>
    <t>___________________________</t>
  </si>
  <si>
    <t>кронирование деревьев</t>
  </si>
  <si>
    <t>Согласованный план</t>
  </si>
  <si>
    <t>несогласованный план</t>
  </si>
  <si>
    <t>устранение течи трубопровода со сваркой</t>
  </si>
  <si>
    <t>перепаковка радиаторов (без сснятия)</t>
  </si>
  <si>
    <t>укладка шипованого покрытия</t>
  </si>
  <si>
    <t xml:space="preserve">Стоимость работ ( в ценах на ноябрь 2014г.) по тех.ническому обслуживанию и текущему ремонту на 2015г. МКД №65/3 ул. Медведева  </t>
  </si>
  <si>
    <t xml:space="preserve">акта осеннего осмотра 2014г. Согласованный план работ на 2015г. </t>
  </si>
  <si>
    <t>изготовление решеток</t>
  </si>
  <si>
    <t>Электроснабжение</t>
  </si>
  <si>
    <t>ревизия вентилей до 20мм</t>
  </si>
  <si>
    <t>ревизия вентилей до 32мм</t>
  </si>
  <si>
    <t>замена светильников на энергосберегающие, антивандальные</t>
  </si>
  <si>
    <t>замена лампочек моп</t>
  </si>
  <si>
    <t>10м.кв.</t>
  </si>
  <si>
    <t>Факт выполнения</t>
  </si>
  <si>
    <t>замена лампочек МОП э/сбер</t>
  </si>
  <si>
    <t>__________________</t>
  </si>
  <si>
    <t>Подписи:</t>
  </si>
  <si>
    <t>Начальник ПТО Ананьев С.В.</t>
  </si>
  <si>
    <t>________________________</t>
  </si>
  <si>
    <t>инженер-сметчик Литвинова А.В.</t>
  </si>
  <si>
    <t>______________________________</t>
  </si>
  <si>
    <t>установка плафонов</t>
  </si>
  <si>
    <t>замена/ установка выключателей</t>
  </si>
  <si>
    <t>Входы в подвал (техэтаж)</t>
  </si>
  <si>
    <t>выполн-15,6м.кв.</t>
  </si>
  <si>
    <t xml:space="preserve">устройсво решеток </t>
  </si>
  <si>
    <t>выполн-0,4</t>
  </si>
  <si>
    <t>установка навесных замков с приваркой петель</t>
  </si>
  <si>
    <t>неучтенные (дополнительные)работы:</t>
  </si>
  <si>
    <t>выполнено</t>
  </si>
  <si>
    <t>ремонт без снятия задвижки ф до100мм (обратного клапана)</t>
  </si>
  <si>
    <t>шт</t>
  </si>
  <si>
    <t>замена патрубка</t>
  </si>
  <si>
    <t>ревизия крана ф20мм</t>
  </si>
  <si>
    <t>замена крестовины 110*50</t>
  </si>
  <si>
    <t>уплотнение соединений трубопровода</t>
  </si>
  <si>
    <t>место</t>
  </si>
  <si>
    <t>устранение течи трубопровода без сварки</t>
  </si>
  <si>
    <t>вып-2 места</t>
  </si>
  <si>
    <t>замена светильников в моп</t>
  </si>
  <si>
    <t>выполн-16шт</t>
  </si>
  <si>
    <t>выполн-3шт</t>
  </si>
  <si>
    <t xml:space="preserve">смена крана шарового ф 15мм </t>
  </si>
  <si>
    <t>выполн-4шт</t>
  </si>
  <si>
    <t>выполн-67шт</t>
  </si>
  <si>
    <t>установка дворового оборудования</t>
  </si>
  <si>
    <t>выполн-6м.кв</t>
  </si>
  <si>
    <t>выполн-2,7м.кубпо500р</t>
  </si>
  <si>
    <t>устройство бетонной площадки</t>
  </si>
  <si>
    <t>изготовление металлоконструкций (под качалку)</t>
  </si>
  <si>
    <t>тн</t>
  </si>
  <si>
    <t xml:space="preserve"> </t>
  </si>
  <si>
    <t>доля от замены 2-х обратных клапанов в насосной (без стоимости клапанов)</t>
  </si>
  <si>
    <t>доля от замены 2-х обратных клапанов в насосной (со стоимостью клапанов)</t>
  </si>
  <si>
    <t>выполнено-4места</t>
  </si>
  <si>
    <t>побелка бордюров, деревьевизвестью</t>
  </si>
  <si>
    <t>выполн 2 шт по 487р.</t>
  </si>
  <si>
    <t>выполн-9шт</t>
  </si>
  <si>
    <t>установка компенсатора в насосной</t>
  </si>
  <si>
    <t>доля</t>
  </si>
  <si>
    <t xml:space="preserve">ремонт поручней </t>
  </si>
  <si>
    <t>за 2015г.</t>
  </si>
  <si>
    <t>выполн0,0208</t>
  </si>
  <si>
    <t>ВЫПОЛНЕНИЕ ПЛАНА РАБОТ ПО ТЕХНИЧЕСКОМУ ОБСЛУЖИВАНИЮ И ТЕКУЩЕМУ РЕМОНТУ ЗА 2015г.</t>
  </si>
  <si>
    <t>МКД № 65/3, ул.Медведева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</si>
</sst>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12"/>
      <name val="Times New Roman"/>
      <family val="1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1" applyNumberFormat="0" applyAlignment="0" applyProtection="0"/>
    <xf numFmtId="0" fontId="17" fillId="5" borderId="2" applyNumberFormat="0" applyAlignment="0" applyProtection="0"/>
    <xf numFmtId="0" fontId="18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169" fontId="10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169" fontId="10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9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6" fillId="0" borderId="14" xfId="54" applyNumberFormat="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/>
    </xf>
    <xf numFmtId="3" fontId="6" fillId="0" borderId="16" xfId="54" applyNumberFormat="1" applyFont="1" applyFill="1" applyBorder="1" applyAlignment="1">
      <alignment horizontal="center" vertical="center" wrapText="1"/>
      <protection/>
    </xf>
    <xf numFmtId="169" fontId="10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6" fillId="0" borderId="13" xfId="54" applyNumberFormat="1" applyFont="1" applyFill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8" xfId="54" applyFont="1" applyFill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/>
    </xf>
    <xf numFmtId="0" fontId="10" fillId="4" borderId="16" xfId="0" applyFont="1" applyFill="1" applyBorder="1" applyAlignment="1">
      <alignment/>
    </xf>
    <xf numFmtId="169" fontId="6" fillId="4" borderId="16" xfId="0" applyNumberFormat="1" applyFont="1" applyFill="1" applyBorder="1" applyAlignment="1">
      <alignment/>
    </xf>
    <xf numFmtId="43" fontId="6" fillId="0" borderId="21" xfId="54" applyNumberFormat="1" applyFont="1" applyFill="1" applyBorder="1" applyAlignment="1">
      <alignment vertical="center" wrapText="1"/>
      <protection/>
    </xf>
    <xf numFmtId="43" fontId="6" fillId="0" borderId="22" xfId="54" applyNumberFormat="1" applyFont="1" applyFill="1" applyBorder="1" applyAlignment="1">
      <alignment vertical="center" wrapText="1"/>
      <protection/>
    </xf>
    <xf numFmtId="49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left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6" fillId="0" borderId="14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right"/>
    </xf>
    <xf numFmtId="0" fontId="6" fillId="0" borderId="26" xfId="0" applyFont="1" applyFill="1" applyBorder="1" applyAlignment="1">
      <alignment horizontal="center"/>
    </xf>
    <xf numFmtId="169" fontId="12" fillId="4" borderId="16" xfId="0" applyNumberFormat="1" applyFont="1" applyFill="1" applyBorder="1" applyAlignment="1">
      <alignment/>
    </xf>
    <xf numFmtId="49" fontId="6" fillId="0" borderId="17" xfId="54" applyNumberFormat="1" applyFont="1" applyFill="1" applyBorder="1" applyAlignment="1">
      <alignment horizontal="left" vertical="center" wrapText="1"/>
      <protection/>
    </xf>
    <xf numFmtId="43" fontId="10" fillId="0" borderId="22" xfId="54" applyNumberFormat="1" applyFont="1" applyFill="1" applyBorder="1" applyAlignment="1">
      <alignment vertical="center" wrapText="1"/>
      <protection/>
    </xf>
    <xf numFmtId="43" fontId="11" fillId="0" borderId="21" xfId="54" applyNumberFormat="1" applyFont="1" applyFill="1" applyBorder="1" applyAlignment="1">
      <alignment vertical="center" wrapText="1"/>
      <protection/>
    </xf>
    <xf numFmtId="7" fontId="0" fillId="0" borderId="0" xfId="0" applyNumberFormat="1" applyAlignment="1">
      <alignment/>
    </xf>
    <xf numFmtId="7" fontId="0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169" fontId="30" fillId="0" borderId="0" xfId="0" applyNumberFormat="1" applyFont="1" applyAlignment="1">
      <alignment/>
    </xf>
    <xf numFmtId="169" fontId="6" fillId="0" borderId="22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49" fontId="6" fillId="0" borderId="0" xfId="54" applyNumberFormat="1" applyFont="1" applyFill="1" applyBorder="1" applyAlignment="1">
      <alignment horizontal="left" vertical="center" wrapText="1"/>
      <protection/>
    </xf>
    <xf numFmtId="3" fontId="6" fillId="0" borderId="27" xfId="54" applyNumberFormat="1" applyFont="1" applyFill="1" applyBorder="1" applyAlignment="1">
      <alignment horizontal="center" vertical="center" wrapText="1"/>
      <protection/>
    </xf>
    <xf numFmtId="169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29" xfId="54" applyNumberFormat="1" applyFont="1" applyFill="1" applyBorder="1" applyAlignment="1">
      <alignment horizontal="left" vertical="center" wrapText="1"/>
      <protection/>
    </xf>
    <xf numFmtId="16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9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43" fontId="6" fillId="4" borderId="16" xfId="54" applyNumberFormat="1" applyFont="1" applyFill="1" applyBorder="1" applyAlignment="1">
      <alignment vertical="center" wrapText="1"/>
      <protection/>
    </xf>
    <xf numFmtId="169" fontId="10" fillId="0" borderId="0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43" fontId="1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13" fillId="0" borderId="31" xfId="0" applyFont="1" applyBorder="1" applyAlignment="1">
      <alignment horizontal="center"/>
    </xf>
    <xf numFmtId="169" fontId="6" fillId="0" borderId="21" xfId="0" applyNumberFormat="1" applyFont="1" applyFill="1" applyBorder="1" applyAlignment="1">
      <alignment horizontal="right"/>
    </xf>
    <xf numFmtId="43" fontId="6" fillId="0" borderId="32" xfId="54" applyNumberFormat="1" applyFont="1" applyFill="1" applyBorder="1" applyAlignment="1">
      <alignment vertical="center" wrapText="1"/>
      <protection/>
    </xf>
    <xf numFmtId="169" fontId="6" fillId="0" borderId="33" xfId="0" applyNumberFormat="1" applyFont="1" applyFill="1" applyBorder="1" applyAlignment="1">
      <alignment horizontal="center"/>
    </xf>
    <xf numFmtId="43" fontId="6" fillId="0" borderId="34" xfId="54" applyNumberFormat="1" applyFont="1" applyFill="1" applyBorder="1" applyAlignment="1">
      <alignment vertical="center" wrapText="1"/>
      <protection/>
    </xf>
    <xf numFmtId="0" fontId="13" fillId="0" borderId="35" xfId="54" applyFont="1" applyFill="1" applyBorder="1" applyAlignment="1">
      <alignment horizontal="center" vertical="center" wrapText="1"/>
      <protection/>
    </xf>
    <xf numFmtId="0" fontId="13" fillId="0" borderId="36" xfId="54" applyFont="1" applyFill="1" applyBorder="1" applyAlignment="1">
      <alignment horizontal="center" vertical="center" wrapText="1"/>
      <protection/>
    </xf>
    <xf numFmtId="43" fontId="10" fillId="0" borderId="33" xfId="54" applyNumberFormat="1" applyFont="1" applyFill="1" applyBorder="1" applyAlignment="1">
      <alignment vertical="center" wrapText="1"/>
      <protection/>
    </xf>
    <xf numFmtId="43" fontId="6" fillId="0" borderId="33" xfId="54" applyNumberFormat="1" applyFont="1" applyFill="1" applyBorder="1" applyAlignment="1">
      <alignment vertical="center" wrapText="1"/>
      <protection/>
    </xf>
    <xf numFmtId="169" fontId="6" fillId="0" borderId="29" xfId="54" applyNumberFormat="1" applyFont="1" applyFill="1" applyBorder="1" applyAlignment="1">
      <alignment vertical="center" wrapText="1"/>
      <protection/>
    </xf>
    <xf numFmtId="169" fontId="6" fillId="0" borderId="22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169" fontId="6" fillId="0" borderId="38" xfId="54" applyNumberFormat="1" applyFont="1" applyFill="1" applyBorder="1" applyAlignment="1">
      <alignment vertical="center" wrapText="1"/>
      <protection/>
    </xf>
    <xf numFmtId="169" fontId="6" fillId="0" borderId="32" xfId="54" applyNumberFormat="1" applyFont="1" applyFill="1" applyBorder="1" applyAlignment="1">
      <alignment vertical="center" wrapText="1"/>
      <protection/>
    </xf>
    <xf numFmtId="43" fontId="6" fillId="0" borderId="39" xfId="54" applyNumberFormat="1" applyFont="1" applyFill="1" applyBorder="1" applyAlignment="1">
      <alignment vertical="center" wrapText="1"/>
      <protection/>
    </xf>
    <xf numFmtId="43" fontId="32" fillId="0" borderId="21" xfId="54" applyNumberFormat="1" applyFont="1" applyFill="1" applyBorder="1" applyAlignment="1">
      <alignment vertical="center" wrapText="1"/>
      <protection/>
    </xf>
    <xf numFmtId="49" fontId="6" fillId="0" borderId="26" xfId="54" applyNumberFormat="1" applyFont="1" applyFill="1" applyBorder="1" applyAlignment="1">
      <alignment horizontal="left" vertical="center" wrapText="1"/>
      <protection/>
    </xf>
    <xf numFmtId="49" fontId="6" fillId="0" borderId="13" xfId="54" applyNumberFormat="1" applyFont="1" applyFill="1" applyBorder="1" applyAlignment="1">
      <alignment horizontal="left" vertical="center" wrapText="1"/>
      <protection/>
    </xf>
    <xf numFmtId="49" fontId="6" fillId="0" borderId="11" xfId="54" applyNumberFormat="1" applyFont="1" applyFill="1" applyBorder="1" applyAlignment="1">
      <alignment horizontal="left" vertical="center" wrapText="1"/>
      <protection/>
    </xf>
    <xf numFmtId="169" fontId="10" fillId="0" borderId="22" xfId="0" applyNumberFormat="1" applyFont="1" applyFill="1" applyBorder="1" applyAlignment="1">
      <alignment/>
    </xf>
    <xf numFmtId="3" fontId="6" fillId="0" borderId="26" xfId="54" applyNumberFormat="1" applyFont="1" applyFill="1" applyBorder="1" applyAlignment="1">
      <alignment horizontal="center" vertical="center" wrapText="1"/>
      <protection/>
    </xf>
    <xf numFmtId="169" fontId="10" fillId="0" borderId="26" xfId="0" applyNumberFormat="1" applyFont="1" applyFill="1" applyBorder="1" applyAlignment="1">
      <alignment/>
    </xf>
    <xf numFmtId="169" fontId="10" fillId="0" borderId="33" xfId="0" applyNumberFormat="1" applyFont="1" applyFill="1" applyBorder="1" applyAlignment="1">
      <alignment horizontal="center"/>
    </xf>
    <xf numFmtId="169" fontId="10" fillId="0" borderId="22" xfId="0" applyNumberFormat="1" applyFont="1" applyFill="1" applyBorder="1" applyAlignment="1">
      <alignment horizontal="center"/>
    </xf>
    <xf numFmtId="169" fontId="6" fillId="4" borderId="40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9" fontId="6" fillId="4" borderId="42" xfId="0" applyNumberFormat="1" applyFont="1" applyFill="1" applyBorder="1" applyAlignment="1">
      <alignment/>
    </xf>
    <xf numFmtId="49" fontId="6" fillId="0" borderId="27" xfId="54" applyNumberFormat="1" applyFont="1" applyFill="1" applyBorder="1" applyAlignment="1">
      <alignment horizontal="left" vertical="center" wrapText="1"/>
      <protection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169" fontId="10" fillId="0" borderId="43" xfId="0" applyNumberFormat="1" applyFont="1" applyFill="1" applyBorder="1" applyAlignment="1">
      <alignment/>
    </xf>
    <xf numFmtId="169" fontId="10" fillId="0" borderId="4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7" fontId="0" fillId="0" borderId="0" xfId="0" applyNumberFormat="1" applyFill="1" applyAlignment="1">
      <alignment/>
    </xf>
    <xf numFmtId="43" fontId="6" fillId="0" borderId="45" xfId="54" applyNumberFormat="1" applyFont="1" applyFill="1" applyBorder="1" applyAlignment="1">
      <alignment vertical="center" wrapText="1"/>
      <protection/>
    </xf>
    <xf numFmtId="0" fontId="0" fillId="0" borderId="46" xfId="0" applyBorder="1" applyAlignment="1">
      <alignment/>
    </xf>
    <xf numFmtId="0" fontId="6" fillId="0" borderId="20" xfId="0" applyFont="1" applyFill="1" applyBorder="1" applyAlignment="1">
      <alignment horizontal="center"/>
    </xf>
    <xf numFmtId="169" fontId="11" fillId="4" borderId="16" xfId="0" applyNumberFormat="1" applyFont="1" applyFill="1" applyBorder="1" applyAlignment="1">
      <alignment/>
    </xf>
    <xf numFmtId="169" fontId="11" fillId="0" borderId="22" xfId="0" applyNumberFormat="1" applyFont="1" applyFill="1" applyBorder="1" applyAlignment="1">
      <alignment horizontal="right"/>
    </xf>
    <xf numFmtId="43" fontId="0" fillId="0" borderId="0" xfId="0" applyNumberFormat="1" applyFill="1" applyAlignment="1">
      <alignment/>
    </xf>
    <xf numFmtId="44" fontId="1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0" fontId="11" fillId="0" borderId="20" xfId="0" applyFont="1" applyBorder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4" borderId="48" xfId="54" applyFont="1" applyFill="1" applyBorder="1" applyAlignment="1">
      <alignment horizontal="center" vertical="center" wrapText="1"/>
      <protection/>
    </xf>
    <xf numFmtId="0" fontId="12" fillId="4" borderId="49" xfId="54" applyFont="1" applyFill="1" applyBorder="1" applyAlignment="1">
      <alignment horizontal="center" vertical="center" wrapText="1"/>
      <protection/>
    </xf>
    <xf numFmtId="0" fontId="12" fillId="4" borderId="23" xfId="54" applyFont="1" applyFill="1" applyBorder="1" applyAlignment="1">
      <alignment horizontal="center" vertical="center" wrapText="1"/>
      <protection/>
    </xf>
    <xf numFmtId="43" fontId="6" fillId="0" borderId="22" xfId="54" applyNumberFormat="1" applyFont="1" applyFill="1" applyBorder="1" applyAlignment="1">
      <alignment vertical="center" wrapText="1"/>
      <protection/>
    </xf>
    <xf numFmtId="43" fontId="6" fillId="0" borderId="32" xfId="54" applyNumberFormat="1" applyFont="1" applyFill="1" applyBorder="1" applyAlignment="1">
      <alignment vertical="center" wrapText="1"/>
      <protection/>
    </xf>
    <xf numFmtId="169" fontId="6" fillId="0" borderId="21" xfId="0" applyNumberFormat="1" applyFont="1" applyFill="1" applyBorder="1" applyAlignment="1">
      <alignment horizontal="right"/>
    </xf>
    <xf numFmtId="169" fontId="6" fillId="0" borderId="22" xfId="0" applyNumberFormat="1" applyFont="1" applyFill="1" applyBorder="1" applyAlignment="1">
      <alignment horizontal="right"/>
    </xf>
    <xf numFmtId="0" fontId="13" fillId="0" borderId="4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6" fillId="4" borderId="48" xfId="54" applyNumberFormat="1" applyFont="1" applyFill="1" applyBorder="1" applyAlignment="1">
      <alignment vertical="center" wrapText="1"/>
      <protection/>
    </xf>
    <xf numFmtId="43" fontId="6" fillId="4" borderId="23" xfId="54" applyNumberFormat="1" applyFont="1" applyFill="1" applyBorder="1" applyAlignment="1">
      <alignment vertical="center" wrapText="1"/>
      <protection/>
    </xf>
    <xf numFmtId="169" fontId="29" fillId="4" borderId="48" xfId="54" applyNumberFormat="1" applyFont="1" applyFill="1" applyBorder="1" applyAlignment="1">
      <alignment vertical="center" wrapText="1"/>
      <protection/>
    </xf>
    <xf numFmtId="43" fontId="29" fillId="4" borderId="50" xfId="54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0" borderId="49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4" fontId="6" fillId="0" borderId="45" xfId="54" applyNumberFormat="1" applyFont="1" applyFill="1" applyBorder="1" applyAlignment="1">
      <alignment horizontal="center" vertical="center" wrapText="1"/>
      <protection/>
    </xf>
    <xf numFmtId="44" fontId="6" fillId="0" borderId="22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13" fillId="0" borderId="48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49" xfId="0" applyFont="1" applyBorder="1" applyAlignment="1">
      <alignment horizontal="center"/>
    </xf>
    <xf numFmtId="0" fontId="12" fillId="4" borderId="53" xfId="54" applyFont="1" applyFill="1" applyBorder="1" applyAlignment="1">
      <alignment horizontal="center" vertical="center" wrapText="1"/>
      <protection/>
    </xf>
    <xf numFmtId="0" fontId="33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4" fillId="0" borderId="13" xfId="54" applyNumberFormat="1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49" fontId="34" fillId="0" borderId="20" xfId="54" applyNumberFormat="1" applyFont="1" applyFill="1" applyBorder="1" applyAlignment="1">
      <alignment horizontal="left" vertical="center" wrapText="1"/>
      <protection/>
    </xf>
    <xf numFmtId="3" fontId="34" fillId="0" borderId="20" xfId="54" applyNumberFormat="1" applyFont="1" applyFill="1" applyBorder="1" applyAlignment="1">
      <alignment horizontal="center" vertical="center" wrapText="1"/>
      <protection/>
    </xf>
    <xf numFmtId="169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169" fontId="34" fillId="0" borderId="56" xfId="0" applyNumberFormat="1" applyFont="1" applyFill="1" applyBorder="1" applyAlignment="1">
      <alignment horizontal="center"/>
    </xf>
    <xf numFmtId="169" fontId="34" fillId="0" borderId="21" xfId="0" applyNumberFormat="1" applyFont="1" applyFill="1" applyBorder="1" applyAlignment="1">
      <alignment horizontal="right"/>
    </xf>
    <xf numFmtId="169" fontId="34" fillId="0" borderId="22" xfId="0" applyNumberFormat="1" applyFont="1" applyFill="1" applyBorder="1" applyAlignment="1">
      <alignment horizontal="right"/>
    </xf>
    <xf numFmtId="43" fontId="34" fillId="0" borderId="32" xfId="54" applyNumberFormat="1" applyFont="1" applyFill="1" applyBorder="1" applyAlignment="1">
      <alignment vertical="center" wrapText="1"/>
      <protection/>
    </xf>
    <xf numFmtId="43" fontId="34" fillId="0" borderId="22" xfId="54" applyNumberFormat="1" applyFont="1" applyFill="1" applyBorder="1" applyAlignment="1">
      <alignment vertical="center" wrapText="1"/>
      <protection/>
    </xf>
    <xf numFmtId="43" fontId="34" fillId="0" borderId="21" xfId="54" applyNumberFormat="1" applyFont="1" applyFill="1" applyBorder="1" applyAlignment="1">
      <alignment vertical="center" wrapText="1"/>
      <protection/>
    </xf>
    <xf numFmtId="49" fontId="34" fillId="0" borderId="35" xfId="54" applyNumberFormat="1" applyFont="1" applyFill="1" applyBorder="1" applyAlignment="1">
      <alignment horizontal="left" vertical="center" wrapText="1"/>
      <protection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1" xfId="54" applyNumberFormat="1" applyFont="1" applyFill="1" applyBorder="1" applyAlignment="1">
      <alignment horizontal="center" vertical="center" wrapText="1"/>
      <protection/>
    </xf>
    <xf numFmtId="169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169" fontId="34" fillId="0" borderId="22" xfId="0" applyNumberFormat="1" applyFont="1" applyFill="1" applyBorder="1" applyAlignment="1">
      <alignment horizontal="center"/>
    </xf>
    <xf numFmtId="49" fontId="34" fillId="0" borderId="57" xfId="54" applyNumberFormat="1" applyFont="1" applyFill="1" applyBorder="1" applyAlignment="1">
      <alignment horizontal="left" vertical="center" wrapText="1"/>
      <protection/>
    </xf>
    <xf numFmtId="3" fontId="34" fillId="0" borderId="13" xfId="54" applyNumberFormat="1" applyFont="1" applyFill="1" applyBorder="1" applyAlignment="1">
      <alignment horizontal="center" vertical="center" wrapText="1"/>
      <protection/>
    </xf>
    <xf numFmtId="169" fontId="34" fillId="0" borderId="13" xfId="0" applyNumberFormat="1" applyFont="1" applyFill="1" applyBorder="1" applyAlignment="1">
      <alignment/>
    </xf>
    <xf numFmtId="0" fontId="34" fillId="0" borderId="13" xfId="0" applyFont="1" applyFill="1" applyBorder="1" applyAlignment="1">
      <alignment horizontal="center"/>
    </xf>
    <xf numFmtId="43" fontId="34" fillId="0" borderId="38" xfId="54" applyNumberFormat="1" applyFont="1" applyFill="1" applyBorder="1" applyAlignment="1">
      <alignment vertical="center" wrapText="1"/>
      <protection/>
    </xf>
    <xf numFmtId="43" fontId="34" fillId="0" borderId="33" xfId="54" applyNumberFormat="1" applyFont="1" applyFill="1" applyBorder="1" applyAlignment="1">
      <alignment vertical="center" wrapText="1"/>
      <protection/>
    </xf>
    <xf numFmtId="169" fontId="34" fillId="0" borderId="44" xfId="0" applyNumberFormat="1" applyFont="1" applyFill="1" applyBorder="1" applyAlignment="1">
      <alignment horizontal="center"/>
    </xf>
    <xf numFmtId="169" fontId="34" fillId="0" borderId="34" xfId="0" applyNumberFormat="1" applyFont="1" applyFill="1" applyBorder="1" applyAlignment="1">
      <alignment horizontal="right"/>
    </xf>
    <xf numFmtId="169" fontId="34" fillId="0" borderId="33" xfId="0" applyNumberFormat="1" applyFont="1" applyFill="1" applyBorder="1" applyAlignment="1">
      <alignment horizontal="right"/>
    </xf>
    <xf numFmtId="43" fontId="35" fillId="0" borderId="21" xfId="54" applyNumberFormat="1" applyFont="1" applyFill="1" applyBorder="1" applyAlignment="1">
      <alignment vertical="center" wrapText="1"/>
      <protection/>
    </xf>
    <xf numFmtId="49" fontId="34" fillId="0" borderId="46" xfId="54" applyNumberFormat="1" applyFont="1" applyFill="1" applyBorder="1" applyAlignment="1">
      <alignment horizontal="left" vertical="center" wrapText="1"/>
      <protection/>
    </xf>
    <xf numFmtId="0" fontId="34" fillId="0" borderId="30" xfId="0" applyFont="1" applyFill="1" applyBorder="1" applyAlignment="1">
      <alignment horizontal="center"/>
    </xf>
    <xf numFmtId="49" fontId="34" fillId="0" borderId="29" xfId="54" applyNumberFormat="1" applyFont="1" applyFill="1" applyBorder="1" applyAlignment="1">
      <alignment horizontal="left"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3" fontId="36" fillId="0" borderId="22" xfId="54" applyNumberFormat="1" applyFont="1" applyFill="1" applyBorder="1" applyAlignment="1">
      <alignment vertical="center" wrapText="1"/>
      <protection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3" fontId="34" fillId="0" borderId="27" xfId="54" applyNumberFormat="1" applyFont="1" applyFill="1" applyBorder="1" applyAlignment="1">
      <alignment horizontal="center" vertical="center" wrapText="1"/>
      <protection/>
    </xf>
    <xf numFmtId="169" fontId="34" fillId="0" borderId="27" xfId="0" applyNumberFormat="1" applyFont="1" applyFill="1" applyBorder="1" applyAlignment="1">
      <alignment/>
    </xf>
    <xf numFmtId="0" fontId="34" fillId="0" borderId="28" xfId="0" applyFont="1" applyFill="1" applyBorder="1" applyAlignment="1">
      <alignment horizontal="center"/>
    </xf>
    <xf numFmtId="43" fontId="34" fillId="0" borderId="24" xfId="54" applyNumberFormat="1" applyFont="1" applyFill="1" applyBorder="1" applyAlignment="1">
      <alignment vertical="center" wrapText="1"/>
      <protection/>
    </xf>
    <xf numFmtId="43" fontId="36" fillId="0" borderId="44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43" fontId="10" fillId="0" borderId="21" xfId="54" applyNumberFormat="1" applyFont="1" applyFill="1" applyBorder="1" applyAlignment="1">
      <alignment vertical="center" wrapText="1"/>
      <protection/>
    </xf>
    <xf numFmtId="43" fontId="10" fillId="0" borderId="22" xfId="54" applyNumberFormat="1" applyFont="1" applyFill="1" applyBorder="1" applyAlignment="1">
      <alignment vertical="center" wrapText="1"/>
      <protection/>
    </xf>
    <xf numFmtId="43" fontId="10" fillId="0" borderId="21" xfId="54" applyNumberFormat="1" applyFont="1" applyFill="1" applyBorder="1" applyAlignment="1">
      <alignment vertical="center" wrapText="1"/>
      <protection/>
    </xf>
    <xf numFmtId="169" fontId="6" fillId="0" borderId="22" xfId="54" applyNumberFormat="1" applyFont="1" applyFill="1" applyBorder="1" applyAlignment="1">
      <alignment vertical="center" wrapText="1"/>
      <protection/>
    </xf>
    <xf numFmtId="169" fontId="34" fillId="0" borderId="22" xfId="54" applyNumberFormat="1" applyFont="1" applyFill="1" applyBorder="1" applyAlignment="1">
      <alignment vertical="center" wrapText="1"/>
      <protection/>
    </xf>
    <xf numFmtId="169" fontId="34" fillId="0" borderId="33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64">
      <selection activeCell="J96" sqref="J96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10.375" style="0" customWidth="1"/>
    <col min="8" max="8" width="11.375" style="0" customWidth="1"/>
    <col min="9" max="9" width="13.125" style="0" customWidth="1"/>
    <col min="10" max="10" width="16.25390625" style="0" customWidth="1"/>
    <col min="11" max="11" width="14.25390625" style="0" customWidth="1"/>
    <col min="12" max="12" width="15.25390625" style="0" customWidth="1"/>
    <col min="15" max="15" width="11.75390625" style="0" bestFit="1" customWidth="1"/>
  </cols>
  <sheetData>
    <row r="1" spans="2:12" ht="15.75" hidden="1">
      <c r="B1" s="9"/>
      <c r="J1" s="155" t="s">
        <v>31</v>
      </c>
      <c r="K1" s="155"/>
      <c r="L1" s="155"/>
    </row>
    <row r="2" spans="2:12" ht="15.75" hidden="1">
      <c r="B2" s="10"/>
      <c r="I2" s="49"/>
      <c r="J2" s="49" t="s">
        <v>38</v>
      </c>
      <c r="K2" s="49"/>
      <c r="L2" s="49"/>
    </row>
    <row r="3" spans="2:12" ht="15.75" hidden="1">
      <c r="B3" s="10"/>
      <c r="I3" s="49"/>
      <c r="J3" s="49"/>
      <c r="K3" s="49"/>
      <c r="L3" s="49"/>
    </row>
    <row r="4" spans="2:12" ht="15.75" hidden="1">
      <c r="B4" s="10"/>
      <c r="I4" s="49"/>
      <c r="J4" s="49"/>
      <c r="K4" s="49"/>
      <c r="L4" s="49"/>
    </row>
    <row r="5" spans="2:12" ht="15.75" hidden="1">
      <c r="B5" s="10"/>
      <c r="I5" s="49"/>
      <c r="J5" s="49"/>
      <c r="K5" s="49"/>
      <c r="L5" s="49"/>
    </row>
    <row r="6" spans="2:12" ht="15.75" hidden="1">
      <c r="B6" s="10"/>
      <c r="I6" s="49"/>
      <c r="J6" s="49" t="s">
        <v>39</v>
      </c>
      <c r="K6" s="49"/>
      <c r="L6" s="49"/>
    </row>
    <row r="7" spans="1:12" ht="15.75" hidden="1">
      <c r="A7" s="158" t="s">
        <v>46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5.75" customHeight="1" hidden="1">
      <c r="A8" s="158" t="s">
        <v>47</v>
      </c>
      <c r="B8" s="158"/>
      <c r="C8" s="158"/>
      <c r="D8" s="158"/>
      <c r="E8" s="158"/>
      <c r="F8" s="158"/>
      <c r="G8" s="11"/>
      <c r="H8" s="11"/>
      <c r="I8" s="11"/>
      <c r="J8" s="11"/>
      <c r="K8" s="11"/>
      <c r="L8" s="11"/>
    </row>
    <row r="9" spans="1:12" ht="15.75" customHeight="1">
      <c r="A9" s="57"/>
      <c r="B9" s="57"/>
      <c r="C9" s="57"/>
      <c r="D9" s="57"/>
      <c r="E9" s="57"/>
      <c r="F9" s="57"/>
      <c r="G9" s="11"/>
      <c r="H9" s="11"/>
      <c r="I9" s="11"/>
      <c r="J9" s="11"/>
      <c r="K9" s="11"/>
      <c r="L9" s="11"/>
    </row>
    <row r="10" spans="1:12" ht="15.75" customHeight="1">
      <c r="A10" s="57"/>
      <c r="B10" s="57" t="s">
        <v>106</v>
      </c>
      <c r="C10" s="57"/>
      <c r="D10" s="57"/>
      <c r="E10" s="57"/>
      <c r="F10" s="57"/>
      <c r="G10" s="11"/>
      <c r="H10" s="11"/>
      <c r="I10" s="11"/>
      <c r="J10" s="11"/>
      <c r="K10" s="11"/>
      <c r="L10" s="11"/>
    </row>
    <row r="11" spans="1:12" ht="15.75" customHeight="1">
      <c r="A11" s="135"/>
      <c r="B11" s="135"/>
      <c r="C11" s="135"/>
      <c r="D11" s="135"/>
      <c r="E11" s="135"/>
      <c r="F11" s="135"/>
      <c r="G11" s="136"/>
      <c r="H11" s="136"/>
      <c r="I11" s="136"/>
      <c r="J11" s="136"/>
      <c r="K11" s="136"/>
      <c r="L11" s="136"/>
    </row>
    <row r="12" spans="1:12" ht="15.75" customHeight="1" thickBot="1">
      <c r="A12" s="137" t="s">
        <v>105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21.75" customHeight="1" thickBot="1">
      <c r="A13" s="138" t="s">
        <v>21</v>
      </c>
      <c r="B13" s="139" t="s">
        <v>22</v>
      </c>
      <c r="C13" s="140" t="s">
        <v>23</v>
      </c>
      <c r="D13" s="139" t="s">
        <v>24</v>
      </c>
      <c r="E13" s="139" t="s">
        <v>25</v>
      </c>
      <c r="F13" s="139" t="s">
        <v>26</v>
      </c>
      <c r="G13" s="156" t="s">
        <v>33</v>
      </c>
      <c r="H13" s="159"/>
      <c r="I13" s="159"/>
      <c r="J13" s="157"/>
      <c r="K13" s="162" t="s">
        <v>55</v>
      </c>
      <c r="L13" s="163"/>
    </row>
    <row r="14" spans="1:12" ht="15.75" customHeight="1" thickBot="1">
      <c r="A14" s="134" t="s">
        <v>27</v>
      </c>
      <c r="B14" s="171"/>
      <c r="C14" s="172" t="s">
        <v>28</v>
      </c>
      <c r="D14" s="173" t="s">
        <v>29</v>
      </c>
      <c r="E14" s="173" t="s">
        <v>30</v>
      </c>
      <c r="F14" s="174" t="s">
        <v>6</v>
      </c>
      <c r="G14" s="156" t="s">
        <v>41</v>
      </c>
      <c r="H14" s="157"/>
      <c r="I14" s="156" t="s">
        <v>42</v>
      </c>
      <c r="J14" s="157"/>
      <c r="K14" s="160" t="s">
        <v>103</v>
      </c>
      <c r="L14" s="161"/>
    </row>
    <row r="15" spans="1:12" ht="9" customHeight="1" thickBot="1">
      <c r="A15" s="175" t="s">
        <v>13</v>
      </c>
      <c r="B15" s="34" t="s">
        <v>14</v>
      </c>
      <c r="C15" s="34" t="s">
        <v>15</v>
      </c>
      <c r="D15" s="35" t="s">
        <v>16</v>
      </c>
      <c r="E15" s="36" t="s">
        <v>17</v>
      </c>
      <c r="F15" s="37" t="s">
        <v>18</v>
      </c>
      <c r="G15" s="167">
        <v>8</v>
      </c>
      <c r="H15" s="168"/>
      <c r="I15" s="148">
        <v>9</v>
      </c>
      <c r="J15" s="169"/>
      <c r="K15" s="148">
        <v>10</v>
      </c>
      <c r="L15" s="149"/>
    </row>
    <row r="16" spans="1:12" ht="14.25" customHeight="1" thickBot="1">
      <c r="A16" s="176"/>
      <c r="B16" s="142" t="s">
        <v>65</v>
      </c>
      <c r="C16" s="142"/>
      <c r="D16" s="142"/>
      <c r="E16" s="142"/>
      <c r="F16" s="143"/>
      <c r="G16" s="92"/>
      <c r="H16" s="93"/>
      <c r="I16" s="98"/>
      <c r="J16" s="87"/>
      <c r="K16" s="46"/>
      <c r="L16" s="47"/>
    </row>
    <row r="17" spans="1:12" ht="19.5" customHeight="1">
      <c r="A17" s="177">
        <v>1</v>
      </c>
      <c r="B17" s="103" t="s">
        <v>35</v>
      </c>
      <c r="C17" s="107" t="s">
        <v>34</v>
      </c>
      <c r="D17" s="108">
        <v>74208</v>
      </c>
      <c r="E17" s="112">
        <v>0.336</v>
      </c>
      <c r="F17" s="109">
        <f>D17*E17</f>
        <v>24933.888000000003</v>
      </c>
      <c r="G17" s="41"/>
      <c r="H17" s="53"/>
      <c r="I17" s="96"/>
      <c r="J17" s="97">
        <f aca="true" t="shared" si="0" ref="J17:J22">E17*D17</f>
        <v>24933.888000000003</v>
      </c>
      <c r="K17" s="54"/>
      <c r="L17" s="42"/>
    </row>
    <row r="18" spans="1:12" ht="19.5" customHeight="1">
      <c r="A18" s="178">
        <v>2</v>
      </c>
      <c r="B18" s="104" t="s">
        <v>48</v>
      </c>
      <c r="C18" s="33" t="s">
        <v>34</v>
      </c>
      <c r="D18" s="16">
        <v>36243</v>
      </c>
      <c r="E18" s="113">
        <v>0.336</v>
      </c>
      <c r="F18" s="109">
        <f>E18*D18</f>
        <v>12177.648000000001</v>
      </c>
      <c r="G18" s="91"/>
      <c r="H18" s="94"/>
      <c r="I18" s="99"/>
      <c r="J18" s="95">
        <f t="shared" si="0"/>
        <v>12177.648000000001</v>
      </c>
      <c r="K18" s="54"/>
      <c r="L18" s="42"/>
    </row>
    <row r="19" spans="1:12" ht="28.5" customHeight="1">
      <c r="A19" s="178">
        <v>3</v>
      </c>
      <c r="B19" s="104" t="s">
        <v>36</v>
      </c>
      <c r="C19" s="33" t="s">
        <v>0</v>
      </c>
      <c r="D19" s="16">
        <v>183</v>
      </c>
      <c r="E19" s="113">
        <v>13.5</v>
      </c>
      <c r="F19" s="110">
        <f>E19*D19</f>
        <v>2470.5</v>
      </c>
      <c r="G19" s="41"/>
      <c r="H19" s="53"/>
      <c r="I19" s="100"/>
      <c r="J19" s="42">
        <f t="shared" si="0"/>
        <v>2470.5</v>
      </c>
      <c r="K19" s="102" t="s">
        <v>66</v>
      </c>
      <c r="L19" s="224">
        <f>15.6*D19</f>
        <v>2854.7999999999997</v>
      </c>
    </row>
    <row r="20" spans="1:12" ht="23.25" customHeight="1">
      <c r="A20" s="178">
        <v>4</v>
      </c>
      <c r="B20" s="104" t="s">
        <v>67</v>
      </c>
      <c r="C20" s="33" t="s">
        <v>34</v>
      </c>
      <c r="D20" s="16">
        <v>74208</v>
      </c>
      <c r="E20" s="113">
        <v>0.18</v>
      </c>
      <c r="F20" s="110">
        <f>E20*D20</f>
        <v>13357.439999999999</v>
      </c>
      <c r="G20" s="41"/>
      <c r="H20" s="53"/>
      <c r="I20" s="100"/>
      <c r="J20" s="42">
        <f t="shared" si="0"/>
        <v>13357.439999999999</v>
      </c>
      <c r="K20" s="41" t="s">
        <v>68</v>
      </c>
      <c r="L20" s="224">
        <f>0.4*D20</f>
        <v>29683.2</v>
      </c>
    </row>
    <row r="21" spans="1:12" ht="19.5" customHeight="1">
      <c r="A21" s="178">
        <v>5</v>
      </c>
      <c r="B21" s="104" t="s">
        <v>48</v>
      </c>
      <c r="C21" s="33" t="s">
        <v>34</v>
      </c>
      <c r="D21" s="16">
        <v>36243</v>
      </c>
      <c r="E21" s="113">
        <v>0.18</v>
      </c>
      <c r="F21" s="110">
        <f>E21*D21</f>
        <v>6523.74</v>
      </c>
      <c r="G21" s="41"/>
      <c r="H21" s="53"/>
      <c r="I21" s="100"/>
      <c r="J21" s="42">
        <f t="shared" si="0"/>
        <v>6523.74</v>
      </c>
      <c r="K21" s="41" t="s">
        <v>68</v>
      </c>
      <c r="L21" s="224">
        <f>D21*0.4</f>
        <v>14497.2</v>
      </c>
    </row>
    <row r="22" spans="1:12" ht="27.75" customHeight="1">
      <c r="A22" s="178">
        <v>6</v>
      </c>
      <c r="B22" s="104" t="s">
        <v>69</v>
      </c>
      <c r="C22" s="33" t="s">
        <v>2</v>
      </c>
      <c r="D22" s="16">
        <v>552</v>
      </c>
      <c r="E22" s="113">
        <v>5</v>
      </c>
      <c r="F22" s="110">
        <f>E22*D22</f>
        <v>2760</v>
      </c>
      <c r="G22" s="41"/>
      <c r="H22" s="53"/>
      <c r="I22" s="89"/>
      <c r="J22" s="42">
        <f t="shared" si="0"/>
        <v>2760</v>
      </c>
      <c r="K22" s="54" t="s">
        <v>98</v>
      </c>
      <c r="L22" s="224">
        <f>487*2</f>
        <v>974</v>
      </c>
    </row>
    <row r="23" spans="1:12" ht="17.25" customHeight="1" thickBot="1">
      <c r="A23" s="178"/>
      <c r="B23" s="105" t="s">
        <v>32</v>
      </c>
      <c r="C23" s="13"/>
      <c r="D23" s="14"/>
      <c r="E23" s="114"/>
      <c r="F23" s="111">
        <f>F22+F21+F20+F19+F17+F18</f>
        <v>62223.216</v>
      </c>
      <c r="G23" s="146"/>
      <c r="H23" s="147"/>
      <c r="I23" s="89"/>
      <c r="J23" s="42"/>
      <c r="K23" s="41"/>
      <c r="L23" s="224"/>
    </row>
    <row r="24" spans="1:12" ht="17.25" customHeight="1">
      <c r="A24" s="178"/>
      <c r="B24" s="179" t="s">
        <v>70</v>
      </c>
      <c r="C24" s="33"/>
      <c r="D24" s="16"/>
      <c r="E24" s="113"/>
      <c r="F24" s="90"/>
      <c r="G24" s="88"/>
      <c r="H24" s="59"/>
      <c r="I24" s="89"/>
      <c r="J24" s="42"/>
      <c r="K24" s="41"/>
      <c r="L24" s="224"/>
    </row>
    <row r="25" spans="1:12" ht="17.25" customHeight="1" thickBot="1">
      <c r="A25" s="180"/>
      <c r="B25" s="181" t="s">
        <v>3</v>
      </c>
      <c r="C25" s="182" t="s">
        <v>2</v>
      </c>
      <c r="D25" s="183">
        <v>352</v>
      </c>
      <c r="E25" s="184">
        <v>5</v>
      </c>
      <c r="F25" s="185">
        <f>D25*E25</f>
        <v>1760</v>
      </c>
      <c r="G25" s="186"/>
      <c r="H25" s="187"/>
      <c r="I25" s="188"/>
      <c r="J25" s="189"/>
      <c r="K25" s="190" t="s">
        <v>71</v>
      </c>
      <c r="L25" s="225">
        <v>1760</v>
      </c>
    </row>
    <row r="26" spans="1:12" ht="17.25" customHeight="1" thickBot="1">
      <c r="A26" s="141" t="s">
        <v>10</v>
      </c>
      <c r="B26" s="142"/>
      <c r="C26" s="142"/>
      <c r="D26" s="142"/>
      <c r="E26" s="142"/>
      <c r="F26" s="143"/>
      <c r="G26" s="88"/>
      <c r="H26" s="59"/>
      <c r="I26" s="89"/>
      <c r="J26" s="42"/>
      <c r="K26" s="41"/>
      <c r="L26" s="224"/>
    </row>
    <row r="27" spans="1:12" ht="17.25" customHeight="1">
      <c r="A27" s="50">
        <v>1</v>
      </c>
      <c r="B27" s="103" t="s">
        <v>84</v>
      </c>
      <c r="C27" s="107" t="s">
        <v>2</v>
      </c>
      <c r="D27" s="108">
        <v>396</v>
      </c>
      <c r="E27" s="112">
        <v>10</v>
      </c>
      <c r="F27" s="106">
        <f>E27*D27</f>
        <v>3960</v>
      </c>
      <c r="G27" s="88"/>
      <c r="H27" s="59">
        <v>3960</v>
      </c>
      <c r="I27" s="89"/>
      <c r="J27" s="42"/>
      <c r="K27" s="41" t="s">
        <v>99</v>
      </c>
      <c r="L27" s="224">
        <f>9*D27</f>
        <v>3564</v>
      </c>
    </row>
    <row r="28" spans="1:12" ht="17.25" customHeight="1">
      <c r="A28" s="18">
        <v>2</v>
      </c>
      <c r="B28" s="43" t="s">
        <v>50</v>
      </c>
      <c r="C28" s="22" t="s">
        <v>2</v>
      </c>
      <c r="D28" s="20">
        <v>266</v>
      </c>
      <c r="E28" s="121">
        <v>20</v>
      </c>
      <c r="F28" s="119">
        <f>E28*D28</f>
        <v>5320</v>
      </c>
      <c r="G28" s="88"/>
      <c r="H28" s="59">
        <v>5320</v>
      </c>
      <c r="I28" s="89"/>
      <c r="J28" s="42"/>
      <c r="K28" s="41"/>
      <c r="L28" s="224"/>
    </row>
    <row r="29" spans="1:12" ht="17.25" customHeight="1">
      <c r="A29" s="18">
        <v>3</v>
      </c>
      <c r="B29" s="43" t="s">
        <v>51</v>
      </c>
      <c r="C29" s="22" t="s">
        <v>2</v>
      </c>
      <c r="D29" s="20">
        <v>339</v>
      </c>
      <c r="E29" s="121">
        <v>20</v>
      </c>
      <c r="F29" s="119">
        <f>E29*D29</f>
        <v>6780</v>
      </c>
      <c r="G29" s="88"/>
      <c r="H29" s="59">
        <v>6780</v>
      </c>
      <c r="I29" s="89"/>
      <c r="J29" s="42"/>
      <c r="K29" s="41"/>
      <c r="L29" s="224"/>
    </row>
    <row r="30" spans="1:12" ht="17.25" customHeight="1">
      <c r="A30" s="18">
        <v>4</v>
      </c>
      <c r="B30" s="43" t="s">
        <v>43</v>
      </c>
      <c r="C30" s="22" t="s">
        <v>4</v>
      </c>
      <c r="D30" s="20">
        <v>1696</v>
      </c>
      <c r="E30" s="121">
        <v>5</v>
      </c>
      <c r="F30" s="119">
        <f>E30*D30</f>
        <v>8480</v>
      </c>
      <c r="G30" s="88"/>
      <c r="H30" s="59"/>
      <c r="I30" s="89"/>
      <c r="J30" s="59">
        <v>8480</v>
      </c>
      <c r="K30" s="102" t="s">
        <v>80</v>
      </c>
      <c r="L30" s="224">
        <f>D30*2</f>
        <v>3392</v>
      </c>
    </row>
    <row r="31" spans="1:12" ht="21" customHeight="1" thickBot="1">
      <c r="A31" s="19">
        <v>5</v>
      </c>
      <c r="B31" s="48" t="s">
        <v>44</v>
      </c>
      <c r="C31" s="22" t="s">
        <v>4</v>
      </c>
      <c r="D31" s="20">
        <v>162</v>
      </c>
      <c r="E31" s="121">
        <v>5</v>
      </c>
      <c r="F31" s="119">
        <f>E31*D31</f>
        <v>810</v>
      </c>
      <c r="G31" s="88"/>
      <c r="H31" s="59">
        <v>810</v>
      </c>
      <c r="I31" s="89"/>
      <c r="J31" s="42"/>
      <c r="K31" s="102" t="s">
        <v>96</v>
      </c>
      <c r="L31" s="224">
        <f>4*D31</f>
        <v>648</v>
      </c>
    </row>
    <row r="32" spans="1:12" ht="17.25" customHeight="1" hidden="1">
      <c r="A32" s="18"/>
      <c r="B32" s="43"/>
      <c r="C32" s="13"/>
      <c r="D32" s="14"/>
      <c r="E32" s="114"/>
      <c r="F32" s="106"/>
      <c r="G32" s="88"/>
      <c r="H32" s="59"/>
      <c r="I32" s="89"/>
      <c r="J32" s="42"/>
      <c r="K32" s="41"/>
      <c r="L32" s="224"/>
    </row>
    <row r="33" spans="1:12" ht="17.25" customHeight="1" hidden="1" thickBot="1">
      <c r="A33" s="60"/>
      <c r="B33" s="117"/>
      <c r="C33" s="62"/>
      <c r="D33" s="63"/>
      <c r="E33" s="122"/>
      <c r="F33" s="120"/>
      <c r="G33" s="88"/>
      <c r="H33" s="59"/>
      <c r="I33" s="89"/>
      <c r="J33" s="42"/>
      <c r="K33" s="41"/>
      <c r="L33" s="224"/>
    </row>
    <row r="34" spans="1:12" ht="17.25" customHeight="1" thickBot="1">
      <c r="A34" s="44"/>
      <c r="B34" s="118" t="s">
        <v>32</v>
      </c>
      <c r="C34" s="24"/>
      <c r="D34" s="25"/>
      <c r="E34" s="123"/>
      <c r="F34" s="116">
        <f>F32+F31+F30+F29+F28+F27</f>
        <v>25350</v>
      </c>
      <c r="G34" s="88"/>
      <c r="H34" s="128">
        <f>H32+H31+H30+H29+H28+H27</f>
        <v>16870</v>
      </c>
      <c r="I34" s="89"/>
      <c r="J34" s="42"/>
      <c r="K34" s="41"/>
      <c r="L34" s="224"/>
    </row>
    <row r="35" spans="1:12" ht="17.25" customHeight="1">
      <c r="A35" s="50"/>
      <c r="B35" s="191" t="s">
        <v>70</v>
      </c>
      <c r="C35" s="107"/>
      <c r="D35" s="108"/>
      <c r="E35" s="112"/>
      <c r="F35" s="90"/>
      <c r="G35" s="88"/>
      <c r="H35" s="59"/>
      <c r="I35" s="89"/>
      <c r="J35" s="42"/>
      <c r="K35" s="41"/>
      <c r="L35" s="224"/>
    </row>
    <row r="36" spans="1:12" ht="29.25" customHeight="1">
      <c r="A36" s="18"/>
      <c r="B36" s="192" t="s">
        <v>72</v>
      </c>
      <c r="C36" s="193" t="s">
        <v>73</v>
      </c>
      <c r="D36" s="194">
        <v>999</v>
      </c>
      <c r="E36" s="195">
        <v>1</v>
      </c>
      <c r="F36" s="196">
        <f aca="true" t="shared" si="1" ref="F36:F41">E36*D36</f>
        <v>999</v>
      </c>
      <c r="G36" s="186"/>
      <c r="H36" s="187"/>
      <c r="I36" s="188"/>
      <c r="J36" s="189"/>
      <c r="K36" s="190" t="s">
        <v>71</v>
      </c>
      <c r="L36" s="225">
        <v>999</v>
      </c>
    </row>
    <row r="37" spans="1:12" ht="17.25" customHeight="1">
      <c r="A37" s="18"/>
      <c r="B37" s="197" t="s">
        <v>74</v>
      </c>
      <c r="C37" s="198" t="s">
        <v>73</v>
      </c>
      <c r="D37" s="199">
        <v>527</v>
      </c>
      <c r="E37" s="200">
        <v>1</v>
      </c>
      <c r="F37" s="196">
        <f t="shared" si="1"/>
        <v>527</v>
      </c>
      <c r="G37" s="88"/>
      <c r="H37" s="59"/>
      <c r="I37" s="89"/>
      <c r="J37" s="42"/>
      <c r="K37" s="190" t="s">
        <v>71</v>
      </c>
      <c r="L37" s="225">
        <v>527</v>
      </c>
    </row>
    <row r="38" spans="1:12" ht="17.25" customHeight="1">
      <c r="A38" s="18"/>
      <c r="B38" s="192" t="s">
        <v>75</v>
      </c>
      <c r="C38" s="193" t="s">
        <v>73</v>
      </c>
      <c r="D38" s="194">
        <v>266</v>
      </c>
      <c r="E38" s="195">
        <v>2</v>
      </c>
      <c r="F38" s="196">
        <f t="shared" si="1"/>
        <v>532</v>
      </c>
      <c r="G38" s="186"/>
      <c r="H38" s="187"/>
      <c r="I38" s="188"/>
      <c r="J38" s="189"/>
      <c r="K38" s="190" t="s">
        <v>71</v>
      </c>
      <c r="L38" s="225">
        <v>532</v>
      </c>
    </row>
    <row r="39" spans="1:12" ht="17.25" customHeight="1">
      <c r="A39" s="18"/>
      <c r="B39" s="197" t="s">
        <v>76</v>
      </c>
      <c r="C39" s="198" t="s">
        <v>73</v>
      </c>
      <c r="D39" s="199">
        <v>807</v>
      </c>
      <c r="E39" s="200">
        <v>1</v>
      </c>
      <c r="F39" s="196">
        <f t="shared" si="1"/>
        <v>807</v>
      </c>
      <c r="G39" s="88"/>
      <c r="H39" s="59"/>
      <c r="I39" s="89"/>
      <c r="J39" s="42"/>
      <c r="K39" s="190" t="s">
        <v>71</v>
      </c>
      <c r="L39" s="225">
        <v>807</v>
      </c>
    </row>
    <row r="40" spans="1:12" ht="17.25" customHeight="1">
      <c r="A40" s="18"/>
      <c r="B40" s="192" t="s">
        <v>77</v>
      </c>
      <c r="C40" s="193" t="s">
        <v>78</v>
      </c>
      <c r="D40" s="194">
        <v>264</v>
      </c>
      <c r="E40" s="195">
        <v>31</v>
      </c>
      <c r="F40" s="196">
        <f t="shared" si="1"/>
        <v>8184</v>
      </c>
      <c r="G40" s="186"/>
      <c r="H40" s="187"/>
      <c r="I40" s="188"/>
      <c r="J40" s="189"/>
      <c r="K40" s="190" t="s">
        <v>71</v>
      </c>
      <c r="L40" s="225">
        <v>8184</v>
      </c>
    </row>
    <row r="41" spans="1:12" ht="17.25" customHeight="1">
      <c r="A41" s="18"/>
      <c r="B41" s="197" t="s">
        <v>79</v>
      </c>
      <c r="C41" s="193" t="s">
        <v>78</v>
      </c>
      <c r="D41" s="199">
        <v>839</v>
      </c>
      <c r="E41" s="200">
        <v>5</v>
      </c>
      <c r="F41" s="196">
        <f t="shared" si="1"/>
        <v>4195</v>
      </c>
      <c r="G41" s="88"/>
      <c r="H41" s="59"/>
      <c r="I41" s="89"/>
      <c r="J41" s="42"/>
      <c r="K41" s="190" t="s">
        <v>71</v>
      </c>
      <c r="L41" s="225">
        <v>4195</v>
      </c>
    </row>
    <row r="42" spans="1:12" ht="17.25" customHeight="1">
      <c r="A42" s="18"/>
      <c r="B42" s="197" t="s">
        <v>100</v>
      </c>
      <c r="C42" s="198" t="s">
        <v>101</v>
      </c>
      <c r="D42" s="199"/>
      <c r="E42" s="200"/>
      <c r="F42" s="196">
        <v>9319</v>
      </c>
      <c r="G42" s="88"/>
      <c r="H42" s="59"/>
      <c r="I42" s="89"/>
      <c r="J42" s="42"/>
      <c r="K42" s="190" t="s">
        <v>71</v>
      </c>
      <c r="L42" s="225">
        <v>9319</v>
      </c>
    </row>
    <row r="43" spans="1:12" s="126" customFormat="1" ht="32.25" customHeight="1">
      <c r="A43" s="18"/>
      <c r="B43" s="197" t="s">
        <v>94</v>
      </c>
      <c r="C43" s="198"/>
      <c r="D43" s="199"/>
      <c r="E43" s="200"/>
      <c r="F43" s="196">
        <v>2298.1</v>
      </c>
      <c r="G43" s="186"/>
      <c r="H43" s="187"/>
      <c r="I43" s="188"/>
      <c r="J43" s="189"/>
      <c r="K43" s="190" t="s">
        <v>71</v>
      </c>
      <c r="L43" s="225">
        <v>2298.1</v>
      </c>
    </row>
    <row r="44" spans="1:12" ht="32.25" customHeight="1">
      <c r="A44" s="18"/>
      <c r="B44" s="197" t="s">
        <v>95</v>
      </c>
      <c r="C44" s="193"/>
      <c r="D44" s="194"/>
      <c r="E44" s="195"/>
      <c r="F44" s="196">
        <v>5189</v>
      </c>
      <c r="G44" s="186"/>
      <c r="H44" s="187"/>
      <c r="I44" s="201"/>
      <c r="J44" s="202"/>
      <c r="K44" s="190" t="s">
        <v>71</v>
      </c>
      <c r="L44" s="226">
        <v>5189</v>
      </c>
    </row>
    <row r="45" spans="1:12" ht="32.25" customHeight="1" thickBot="1">
      <c r="A45" s="127"/>
      <c r="B45" s="197" t="s">
        <v>95</v>
      </c>
      <c r="C45" s="182"/>
      <c r="D45" s="183"/>
      <c r="E45" s="184"/>
      <c r="F45" s="203">
        <v>9282.1</v>
      </c>
      <c r="G45" s="204"/>
      <c r="H45" s="205"/>
      <c r="I45" s="188"/>
      <c r="J45" s="189"/>
      <c r="K45" s="190" t="s">
        <v>71</v>
      </c>
      <c r="L45" s="225">
        <v>9282.1</v>
      </c>
    </row>
    <row r="46" spans="1:12" ht="17.25" customHeight="1" thickBot="1">
      <c r="A46" s="170" t="s">
        <v>49</v>
      </c>
      <c r="B46" s="142"/>
      <c r="C46" s="142"/>
      <c r="D46" s="142"/>
      <c r="E46" s="142"/>
      <c r="F46" s="143"/>
      <c r="G46" s="88"/>
      <c r="H46" s="59"/>
      <c r="I46" s="89"/>
      <c r="J46" s="42"/>
      <c r="K46" s="41"/>
      <c r="L46" s="224"/>
    </row>
    <row r="47" spans="1:12" ht="33" customHeight="1">
      <c r="A47" s="50">
        <v>1</v>
      </c>
      <c r="B47" s="12" t="s">
        <v>52</v>
      </c>
      <c r="C47" s="13" t="s">
        <v>2</v>
      </c>
      <c r="D47" s="14">
        <v>1521</v>
      </c>
      <c r="E47" s="15">
        <v>40</v>
      </c>
      <c r="F47" s="14">
        <f>E47*D47</f>
        <v>60840</v>
      </c>
      <c r="G47" s="88"/>
      <c r="H47" s="129">
        <v>60840</v>
      </c>
      <c r="I47" s="89"/>
      <c r="J47" s="42"/>
      <c r="K47" s="54" t="s">
        <v>86</v>
      </c>
      <c r="L47" s="224">
        <f>67*D47</f>
        <v>101907</v>
      </c>
    </row>
    <row r="48" spans="1:12" ht="22.5" customHeight="1">
      <c r="A48" s="66">
        <v>2</v>
      </c>
      <c r="B48" s="67" t="s">
        <v>56</v>
      </c>
      <c r="C48" s="13" t="s">
        <v>2</v>
      </c>
      <c r="D48" s="14">
        <v>517</v>
      </c>
      <c r="E48" s="15">
        <v>40</v>
      </c>
      <c r="F48" s="14">
        <f>E48*D48</f>
        <v>20680</v>
      </c>
      <c r="G48" s="88"/>
      <c r="H48" s="129">
        <v>20680</v>
      </c>
      <c r="I48" s="89"/>
      <c r="J48" s="42"/>
      <c r="K48" s="41"/>
      <c r="L48" s="224"/>
    </row>
    <row r="49" spans="1:12" ht="17.25" customHeight="1">
      <c r="A49" s="18">
        <v>3</v>
      </c>
      <c r="B49" s="43" t="s">
        <v>53</v>
      </c>
      <c r="C49" s="13" t="s">
        <v>2</v>
      </c>
      <c r="D49" s="14">
        <v>54</v>
      </c>
      <c r="E49" s="15">
        <v>10</v>
      </c>
      <c r="F49" s="14">
        <f>E49*D49</f>
        <v>540</v>
      </c>
      <c r="G49" s="88"/>
      <c r="H49" s="59">
        <v>540</v>
      </c>
      <c r="I49" s="89"/>
      <c r="J49" s="42"/>
      <c r="K49" s="54" t="s">
        <v>82</v>
      </c>
      <c r="L49" s="224">
        <f>16*54</f>
        <v>864</v>
      </c>
    </row>
    <row r="50" spans="1:12" ht="17.25" customHeight="1">
      <c r="A50" s="18">
        <v>4</v>
      </c>
      <c r="B50" s="67" t="s">
        <v>63</v>
      </c>
      <c r="C50" s="13" t="s">
        <v>2</v>
      </c>
      <c r="D50" s="14">
        <v>297</v>
      </c>
      <c r="E50" s="81">
        <v>3</v>
      </c>
      <c r="F50" s="14">
        <f>E50*D50</f>
        <v>891</v>
      </c>
      <c r="G50" s="88"/>
      <c r="H50" s="59">
        <v>891</v>
      </c>
      <c r="I50" s="89"/>
      <c r="J50" s="42"/>
      <c r="K50" s="41" t="s">
        <v>71</v>
      </c>
      <c r="L50" s="224">
        <v>891</v>
      </c>
    </row>
    <row r="51" spans="1:12" ht="17.25" customHeight="1" thickBot="1">
      <c r="A51" s="60">
        <v>5</v>
      </c>
      <c r="B51" s="61" t="s">
        <v>64</v>
      </c>
      <c r="C51" s="62" t="s">
        <v>2</v>
      </c>
      <c r="D51" s="63">
        <v>169</v>
      </c>
      <c r="E51" s="64">
        <v>3</v>
      </c>
      <c r="F51" s="63">
        <f>E51*D51</f>
        <v>507</v>
      </c>
      <c r="G51" s="88"/>
      <c r="H51" s="59">
        <v>507</v>
      </c>
      <c r="I51" s="89"/>
      <c r="J51" s="42"/>
      <c r="K51" s="41" t="s">
        <v>85</v>
      </c>
      <c r="L51" s="224">
        <f>4*D51</f>
        <v>676</v>
      </c>
    </row>
    <row r="52" spans="1:12" ht="17.25" customHeight="1" thickBot="1">
      <c r="A52" s="44"/>
      <c r="B52" s="52" t="s">
        <v>32</v>
      </c>
      <c r="C52" s="24"/>
      <c r="D52" s="25"/>
      <c r="E52" s="26"/>
      <c r="F52" s="40">
        <f>SUM(F47:F51)</f>
        <v>83458</v>
      </c>
      <c r="G52" s="88"/>
      <c r="H52" s="128">
        <f>SUM(H47:H51)</f>
        <v>83458</v>
      </c>
      <c r="I52" s="89"/>
      <c r="J52" s="42"/>
      <c r="K52" s="41"/>
      <c r="L52" s="224"/>
    </row>
    <row r="53" spans="1:12" ht="17.25" customHeight="1" thickBot="1">
      <c r="A53" s="115"/>
      <c r="B53" s="179" t="s">
        <v>70</v>
      </c>
      <c r="C53" s="33"/>
      <c r="D53" s="16"/>
      <c r="E53" s="113"/>
      <c r="F53" s="90"/>
      <c r="G53" s="88"/>
      <c r="H53" s="59"/>
      <c r="I53" s="89"/>
      <c r="J53" s="42"/>
      <c r="K53" s="41"/>
      <c r="L53" s="224"/>
    </row>
    <row r="54" spans="1:16" ht="17.25" customHeight="1" thickBot="1">
      <c r="A54" s="115"/>
      <c r="B54" s="181" t="s">
        <v>81</v>
      </c>
      <c r="C54" s="182" t="s">
        <v>2</v>
      </c>
      <c r="D54" s="183">
        <v>621</v>
      </c>
      <c r="E54" s="184">
        <v>1</v>
      </c>
      <c r="F54" s="185">
        <f>D54*E54</f>
        <v>621</v>
      </c>
      <c r="G54" s="186"/>
      <c r="H54" s="187"/>
      <c r="I54" s="188"/>
      <c r="J54" s="189"/>
      <c r="K54" s="206" t="s">
        <v>83</v>
      </c>
      <c r="L54" s="225">
        <f>3*621</f>
        <v>1863</v>
      </c>
      <c r="P54" t="s">
        <v>93</v>
      </c>
    </row>
    <row r="55" spans="1:12" ht="13.5" customHeight="1" thickBot="1">
      <c r="A55" s="141" t="s">
        <v>11</v>
      </c>
      <c r="B55" s="142"/>
      <c r="C55" s="142"/>
      <c r="D55" s="142"/>
      <c r="E55" s="142"/>
      <c r="F55" s="143"/>
      <c r="G55" s="221"/>
      <c r="H55" s="222"/>
      <c r="I55" s="145"/>
      <c r="J55" s="144"/>
      <c r="K55" s="41"/>
      <c r="L55" s="224"/>
    </row>
    <row r="56" spans="1:12" ht="16.5" customHeight="1">
      <c r="A56" s="50">
        <v>1</v>
      </c>
      <c r="B56" s="12" t="s">
        <v>37</v>
      </c>
      <c r="C56" s="13" t="s">
        <v>1</v>
      </c>
      <c r="D56" s="14">
        <v>417</v>
      </c>
      <c r="E56" s="15">
        <v>60</v>
      </c>
      <c r="F56" s="14">
        <f aca="true" t="shared" si="2" ref="F56:F61">E56*D56</f>
        <v>25020</v>
      </c>
      <c r="G56" s="223"/>
      <c r="H56" s="53"/>
      <c r="I56" s="89"/>
      <c r="J56" s="53">
        <v>25020</v>
      </c>
      <c r="K56" s="41"/>
      <c r="L56" s="224"/>
    </row>
    <row r="57" spans="1:12" ht="15.75" customHeight="1">
      <c r="A57" s="18">
        <v>2</v>
      </c>
      <c r="B57" s="43" t="s">
        <v>9</v>
      </c>
      <c r="C57" s="22" t="s">
        <v>2</v>
      </c>
      <c r="D57" s="20">
        <v>3686</v>
      </c>
      <c r="E57" s="23">
        <v>1</v>
      </c>
      <c r="F57" s="20">
        <f t="shared" si="2"/>
        <v>3686</v>
      </c>
      <c r="G57" s="223"/>
      <c r="H57" s="53">
        <v>3686</v>
      </c>
      <c r="I57" s="89"/>
      <c r="J57" s="42"/>
      <c r="K57" s="41"/>
      <c r="L57" s="224"/>
    </row>
    <row r="58" spans="1:12" ht="15.75">
      <c r="A58" s="18">
        <v>3</v>
      </c>
      <c r="B58" s="43" t="s">
        <v>40</v>
      </c>
      <c r="C58" s="22" t="s">
        <v>2</v>
      </c>
      <c r="D58" s="20">
        <v>1768</v>
      </c>
      <c r="E58" s="23">
        <v>4</v>
      </c>
      <c r="F58" s="20">
        <f t="shared" si="2"/>
        <v>7072</v>
      </c>
      <c r="G58" s="223"/>
      <c r="H58" s="53"/>
      <c r="I58" s="145">
        <v>7072</v>
      </c>
      <c r="J58" s="144"/>
      <c r="K58" s="41"/>
      <c r="L58" s="224"/>
    </row>
    <row r="59" spans="1:12" ht="32.25" customHeight="1">
      <c r="A59" s="18">
        <v>4</v>
      </c>
      <c r="B59" s="43" t="s">
        <v>12</v>
      </c>
      <c r="C59" s="13" t="s">
        <v>5</v>
      </c>
      <c r="D59" s="14">
        <v>550</v>
      </c>
      <c r="E59" s="15">
        <v>1</v>
      </c>
      <c r="F59" s="14">
        <f t="shared" si="2"/>
        <v>550</v>
      </c>
      <c r="G59" s="223"/>
      <c r="H59" s="53">
        <v>550</v>
      </c>
      <c r="I59" s="89"/>
      <c r="J59" s="42"/>
      <c r="K59" s="54" t="s">
        <v>89</v>
      </c>
      <c r="L59" s="224">
        <f>2.7*500</f>
        <v>1350</v>
      </c>
    </row>
    <row r="60" spans="1:12" ht="15.75">
      <c r="A60" s="19">
        <v>5</v>
      </c>
      <c r="B60" s="48" t="s">
        <v>7</v>
      </c>
      <c r="C60" s="22" t="s">
        <v>0</v>
      </c>
      <c r="D60" s="20">
        <v>155</v>
      </c>
      <c r="E60" s="23">
        <v>10</v>
      </c>
      <c r="F60" s="20">
        <f t="shared" si="2"/>
        <v>1550</v>
      </c>
      <c r="G60" s="223"/>
      <c r="H60" s="53">
        <v>1550</v>
      </c>
      <c r="I60" s="89"/>
      <c r="J60" s="42"/>
      <c r="K60" s="206" t="s">
        <v>88</v>
      </c>
      <c r="L60" s="225">
        <f>6*D60</f>
        <v>930</v>
      </c>
    </row>
    <row r="61" spans="1:12" ht="15.75">
      <c r="A61" s="19">
        <v>6</v>
      </c>
      <c r="B61" s="48" t="s">
        <v>8</v>
      </c>
      <c r="C61" s="22" t="s">
        <v>54</v>
      </c>
      <c r="D61" s="20">
        <v>42</v>
      </c>
      <c r="E61" s="23">
        <v>75</v>
      </c>
      <c r="F61" s="20">
        <f t="shared" si="2"/>
        <v>3150</v>
      </c>
      <c r="G61" s="223"/>
      <c r="H61" s="53">
        <v>3150</v>
      </c>
      <c r="I61" s="89"/>
      <c r="J61" s="42"/>
      <c r="K61" s="54"/>
      <c r="L61" s="224"/>
    </row>
    <row r="62" spans="1:12" ht="15.75">
      <c r="A62" s="18">
        <v>7</v>
      </c>
      <c r="B62" s="43" t="s">
        <v>45</v>
      </c>
      <c r="C62" s="13" t="s">
        <v>0</v>
      </c>
      <c r="D62" s="14">
        <v>774</v>
      </c>
      <c r="E62" s="15">
        <v>5</v>
      </c>
      <c r="F62" s="14">
        <f>D62*E62</f>
        <v>3870</v>
      </c>
      <c r="G62" s="223"/>
      <c r="H62" s="53"/>
      <c r="I62" s="89"/>
      <c r="J62" s="42">
        <v>3870</v>
      </c>
      <c r="K62" s="54"/>
      <c r="L62" s="224"/>
    </row>
    <row r="63" spans="1:12" ht="15.75">
      <c r="A63" s="18"/>
      <c r="B63" s="179" t="s">
        <v>70</v>
      </c>
      <c r="C63" s="13"/>
      <c r="D63" s="14"/>
      <c r="E63" s="81"/>
      <c r="F63" s="14"/>
      <c r="G63" s="125"/>
      <c r="H63" s="53"/>
      <c r="I63" s="89"/>
      <c r="J63" s="42"/>
      <c r="K63" s="54"/>
      <c r="L63" s="224"/>
    </row>
    <row r="64" spans="1:12" ht="15.75">
      <c r="A64" s="18"/>
      <c r="B64" s="207" t="s">
        <v>102</v>
      </c>
      <c r="C64" s="13" t="s">
        <v>73</v>
      </c>
      <c r="D64" s="194">
        <v>127</v>
      </c>
      <c r="E64" s="208">
        <v>1</v>
      </c>
      <c r="F64" s="194">
        <v>127</v>
      </c>
      <c r="G64" s="125"/>
      <c r="H64" s="53"/>
      <c r="I64" s="89"/>
      <c r="J64" s="42"/>
      <c r="K64" s="206" t="s">
        <v>71</v>
      </c>
      <c r="L64" s="225">
        <v>127</v>
      </c>
    </row>
    <row r="65" spans="1:12" ht="15.75">
      <c r="A65" s="18"/>
      <c r="B65" s="207" t="s">
        <v>97</v>
      </c>
      <c r="C65" s="193" t="s">
        <v>1</v>
      </c>
      <c r="D65" s="194">
        <f>F65/E65</f>
        <v>17</v>
      </c>
      <c r="E65" s="208">
        <v>240</v>
      </c>
      <c r="F65" s="194">
        <v>4080</v>
      </c>
      <c r="G65" s="125"/>
      <c r="H65" s="53"/>
      <c r="I65" s="89"/>
      <c r="J65" s="42"/>
      <c r="K65" s="206" t="s">
        <v>71</v>
      </c>
      <c r="L65" s="225">
        <v>4080</v>
      </c>
    </row>
    <row r="66" spans="1:12" ht="15.75">
      <c r="A66" s="18"/>
      <c r="B66" s="209" t="s">
        <v>87</v>
      </c>
      <c r="C66" s="193" t="s">
        <v>73</v>
      </c>
      <c r="D66" s="194">
        <v>185</v>
      </c>
      <c r="E66" s="208">
        <v>1</v>
      </c>
      <c r="F66" s="194">
        <v>185</v>
      </c>
      <c r="G66" s="210"/>
      <c r="H66" s="211"/>
      <c r="I66" s="188"/>
      <c r="J66" s="189"/>
      <c r="K66" s="206" t="s">
        <v>71</v>
      </c>
      <c r="L66" s="225">
        <v>185</v>
      </c>
    </row>
    <row r="67" spans="1:12" ht="15.75">
      <c r="A67" s="18"/>
      <c r="B67" s="209" t="s">
        <v>90</v>
      </c>
      <c r="C67" s="193" t="s">
        <v>5</v>
      </c>
      <c r="D67" s="194">
        <v>4680</v>
      </c>
      <c r="E67" s="208">
        <v>0.125</v>
      </c>
      <c r="F67" s="194">
        <v>585</v>
      </c>
      <c r="G67" s="210"/>
      <c r="H67" s="211"/>
      <c r="I67" s="188"/>
      <c r="J67" s="189"/>
      <c r="K67" s="206" t="s">
        <v>71</v>
      </c>
      <c r="L67" s="225">
        <v>585</v>
      </c>
    </row>
    <row r="68" spans="1:12" ht="32.25" thickBot="1">
      <c r="A68" s="60"/>
      <c r="B68" s="212" t="s">
        <v>91</v>
      </c>
      <c r="C68" s="213" t="s">
        <v>92</v>
      </c>
      <c r="D68" s="214">
        <v>36243</v>
      </c>
      <c r="E68" s="215">
        <v>0.02</v>
      </c>
      <c r="F68" s="214">
        <f>E68*D68</f>
        <v>724.86</v>
      </c>
      <c r="G68" s="216"/>
      <c r="H68" s="217"/>
      <c r="I68" s="188"/>
      <c r="J68" s="189"/>
      <c r="K68" s="206" t="s">
        <v>104</v>
      </c>
      <c r="L68" s="225">
        <f>0.0208*D68</f>
        <v>753.8543999999999</v>
      </c>
    </row>
    <row r="69" spans="1:12" ht="16.5" thickBot="1">
      <c r="A69" s="44"/>
      <c r="B69" s="52" t="s">
        <v>32</v>
      </c>
      <c r="C69" s="24"/>
      <c r="D69" s="25"/>
      <c r="E69" s="26"/>
      <c r="F69" s="40">
        <f>F62+F61+F60+F59+F58+F57+F56</f>
        <v>44898</v>
      </c>
      <c r="G69" s="101"/>
      <c r="H69" s="82">
        <f>SUM(H57:H62)</f>
        <v>8936</v>
      </c>
      <c r="I69" s="89"/>
      <c r="J69" s="42"/>
      <c r="K69" s="41"/>
      <c r="L69" s="224"/>
    </row>
    <row r="70" spans="1:15" ht="27" thickBot="1">
      <c r="A70" s="38"/>
      <c r="B70" s="45" t="s">
        <v>19</v>
      </c>
      <c r="C70" s="39"/>
      <c r="D70" s="39"/>
      <c r="E70" s="39"/>
      <c r="F70" s="51">
        <f>F69+F52+F34+F23</f>
        <v>215929.21600000001</v>
      </c>
      <c r="G70" s="153">
        <f>H69+H52+H34</f>
        <v>109264</v>
      </c>
      <c r="H70" s="154"/>
      <c r="I70" s="151">
        <f>SUM(I15:J62)</f>
        <v>106674.21600000001</v>
      </c>
      <c r="J70" s="152"/>
      <c r="K70" s="164">
        <f>SUM(L16:L69)</f>
        <v>212917.25440000003</v>
      </c>
      <c r="L70" s="165"/>
      <c r="O70" s="55"/>
    </row>
    <row r="71" spans="1:12" ht="12.75">
      <c r="A71" s="218"/>
      <c r="B71" s="219"/>
      <c r="C71" s="220"/>
      <c r="D71" s="220"/>
      <c r="E71" s="220"/>
      <c r="F71" s="220"/>
      <c r="G71" s="220"/>
      <c r="H71" s="220"/>
      <c r="I71" s="220"/>
      <c r="J71" s="220"/>
      <c r="K71" s="220"/>
      <c r="L71" s="220"/>
    </row>
    <row r="72" spans="1:12" ht="15.75">
      <c r="A72" s="17"/>
      <c r="B72" s="27" t="s">
        <v>58</v>
      </c>
      <c r="C72" s="27"/>
      <c r="D72" s="27"/>
      <c r="E72" s="27"/>
      <c r="F72" s="68"/>
      <c r="G72" s="27"/>
      <c r="H72" s="27"/>
      <c r="I72" s="27"/>
      <c r="J72" s="27"/>
      <c r="K72" s="27"/>
      <c r="L72" s="69"/>
    </row>
    <row r="73" spans="1:12" ht="15.75">
      <c r="A73" s="17"/>
      <c r="B73" s="27" t="s">
        <v>59</v>
      </c>
      <c r="C73" s="27" t="s">
        <v>60</v>
      </c>
      <c r="D73" s="28" t="s">
        <v>57</v>
      </c>
      <c r="E73" s="21"/>
      <c r="F73" s="83"/>
      <c r="G73" s="70"/>
      <c r="H73" s="71"/>
      <c r="I73" s="72"/>
      <c r="J73" s="85"/>
      <c r="K73" s="131"/>
      <c r="L73" s="72"/>
    </row>
    <row r="74" spans="1:12" ht="15">
      <c r="A74" s="29"/>
      <c r="B74" s="32" t="s">
        <v>20</v>
      </c>
      <c r="C74" s="30"/>
      <c r="D74" s="31"/>
      <c r="E74" s="31"/>
      <c r="F74" s="73"/>
      <c r="G74" s="86"/>
      <c r="H74" s="86"/>
      <c r="I74" s="74"/>
      <c r="J74" s="74"/>
      <c r="K74" s="74"/>
      <c r="L74" s="74"/>
    </row>
    <row r="75" spans="1:12" ht="12.75">
      <c r="A75" s="4"/>
      <c r="B75" s="7" t="s">
        <v>61</v>
      </c>
      <c r="C75" s="150" t="s">
        <v>62</v>
      </c>
      <c r="D75" s="150"/>
      <c r="E75" s="150"/>
      <c r="F75" s="6"/>
      <c r="G75" s="75"/>
      <c r="H75" s="76"/>
      <c r="I75" s="76"/>
      <c r="J75" s="76"/>
      <c r="K75" s="76"/>
      <c r="L75" s="76"/>
    </row>
    <row r="76" spans="1:12" ht="15">
      <c r="A76" s="29"/>
      <c r="B76" s="30"/>
      <c r="C76" s="166"/>
      <c r="D76" s="166"/>
      <c r="E76" s="31"/>
      <c r="I76" s="3"/>
      <c r="J76" s="55"/>
      <c r="K76" s="133"/>
      <c r="L76" s="55"/>
    </row>
    <row r="77" spans="1:11" ht="12.75">
      <c r="A77" s="4"/>
      <c r="B77" s="77"/>
      <c r="C77" s="8"/>
      <c r="D77" s="8"/>
      <c r="E77" s="6"/>
      <c r="F77" s="6"/>
      <c r="G77" s="76"/>
      <c r="H77" s="76"/>
      <c r="I77" s="76"/>
      <c r="J77" s="76"/>
      <c r="K77" s="76"/>
    </row>
    <row r="78" spans="1:12" ht="12.75">
      <c r="A78" s="4"/>
      <c r="B78" s="5"/>
      <c r="C78" s="6"/>
      <c r="D78" s="6"/>
      <c r="E78" s="6"/>
      <c r="F78" s="6"/>
      <c r="G78" s="76"/>
      <c r="H78" s="76"/>
      <c r="I78" s="76"/>
      <c r="J78" s="76"/>
      <c r="K78" s="132"/>
      <c r="L78" s="56"/>
    </row>
    <row r="79" spans="1:11" ht="12.75">
      <c r="A79" s="4"/>
      <c r="B79" s="5"/>
      <c r="C79" s="6"/>
      <c r="D79" s="6"/>
      <c r="E79" s="6"/>
      <c r="F79" s="6"/>
      <c r="G79" s="76"/>
      <c r="H79" s="84"/>
      <c r="I79" s="76"/>
      <c r="J79" s="130"/>
      <c r="K79" s="76"/>
    </row>
    <row r="80" spans="1:12" ht="12.75">
      <c r="A80" s="4"/>
      <c r="B80" s="5"/>
      <c r="C80" s="6"/>
      <c r="D80" s="6"/>
      <c r="E80" s="6"/>
      <c r="F80" s="6"/>
      <c r="G80" s="76"/>
      <c r="H80" s="76"/>
      <c r="I80" s="76"/>
      <c r="J80" s="76"/>
      <c r="K80" s="76"/>
      <c r="L80" s="55"/>
    </row>
    <row r="81" spans="1:11" ht="12.75">
      <c r="A81" s="4"/>
      <c r="B81" s="5"/>
      <c r="C81" s="6"/>
      <c r="D81" s="6"/>
      <c r="E81" s="6"/>
      <c r="F81" s="6"/>
      <c r="G81" s="76"/>
      <c r="H81" s="76"/>
      <c r="I81" s="76"/>
      <c r="J81" s="76"/>
      <c r="K81" s="76"/>
    </row>
    <row r="82" spans="1:12" ht="12.75">
      <c r="A82" s="4"/>
      <c r="B82" s="5"/>
      <c r="C82" s="6"/>
      <c r="D82" s="6"/>
      <c r="E82" s="6"/>
      <c r="F82" s="6"/>
      <c r="G82" s="76"/>
      <c r="H82" s="76"/>
      <c r="I82" s="76"/>
      <c r="J82" s="76"/>
      <c r="K82" s="124"/>
      <c r="L82" s="56"/>
    </row>
    <row r="83" spans="1:12" ht="12.75">
      <c r="A83" s="4"/>
      <c r="B83" s="5"/>
      <c r="C83" s="6"/>
      <c r="D83" s="6"/>
      <c r="E83" s="6"/>
      <c r="F83" s="6"/>
      <c r="G83" s="76"/>
      <c r="H83" s="76"/>
      <c r="I83" s="76"/>
      <c r="J83" s="76"/>
      <c r="K83" s="76"/>
      <c r="L83" s="3"/>
    </row>
    <row r="84" spans="1:12" ht="12.75">
      <c r="A84" s="4"/>
      <c r="B84" s="5"/>
      <c r="C84" s="6"/>
      <c r="D84" s="6"/>
      <c r="E84" s="6"/>
      <c r="F84" s="6"/>
      <c r="G84" s="76"/>
      <c r="H84" s="76"/>
      <c r="I84" s="76"/>
      <c r="J84" s="76"/>
      <c r="K84" s="76"/>
      <c r="L84" s="58"/>
    </row>
    <row r="85" spans="1:12" ht="12.75">
      <c r="A85" s="4"/>
      <c r="B85" s="78"/>
      <c r="C85" s="65"/>
      <c r="D85" s="65"/>
      <c r="E85" s="65"/>
      <c r="F85" s="76"/>
      <c r="G85" s="76"/>
      <c r="H85" s="76"/>
      <c r="I85" s="76"/>
      <c r="J85" s="76"/>
      <c r="K85" s="76"/>
      <c r="L85" s="55"/>
    </row>
    <row r="86" spans="1:11" ht="12.75">
      <c r="A86" s="4"/>
      <c r="B86" s="8"/>
      <c r="C86" s="8"/>
      <c r="D86" s="8"/>
      <c r="E86" s="6"/>
      <c r="F86" s="76"/>
      <c r="G86" s="76"/>
      <c r="H86" s="76"/>
      <c r="I86" s="76"/>
      <c r="J86" s="76"/>
      <c r="K86" s="76"/>
    </row>
    <row r="87" spans="1:11" ht="12.75">
      <c r="A87" s="4"/>
      <c r="B87" s="79"/>
      <c r="C87" s="76"/>
      <c r="D87" s="76"/>
      <c r="E87" s="76"/>
      <c r="F87" s="84"/>
      <c r="G87" s="76"/>
      <c r="H87" s="7"/>
      <c r="I87" s="150"/>
      <c r="J87" s="150"/>
      <c r="K87" s="150"/>
    </row>
    <row r="88" spans="1:11" ht="12.75">
      <c r="A88" s="4"/>
      <c r="B88" s="78"/>
      <c r="C88" s="65"/>
      <c r="D88" s="65"/>
      <c r="E88" s="65"/>
      <c r="F88" s="76"/>
      <c r="G88" s="76"/>
      <c r="H88" s="8"/>
      <c r="I88" s="166"/>
      <c r="J88" s="166"/>
      <c r="K88" s="6"/>
    </row>
    <row r="89" spans="1:11" ht="12.75">
      <c r="A89" s="4"/>
      <c r="B89" s="8"/>
      <c r="C89" s="8"/>
      <c r="D89" s="8"/>
      <c r="E89" s="6"/>
      <c r="F89" s="76"/>
      <c r="G89" s="76"/>
      <c r="H89" s="76"/>
      <c r="I89" s="76"/>
      <c r="J89" s="76"/>
      <c r="K89" s="76"/>
    </row>
    <row r="90" spans="1:11" ht="12.75">
      <c r="A90" s="4"/>
      <c r="B90" s="7"/>
      <c r="C90" s="65"/>
      <c r="D90" s="65"/>
      <c r="E90" s="65"/>
      <c r="F90" s="76"/>
      <c r="G90" s="76"/>
      <c r="H90" s="76"/>
      <c r="I90" s="76"/>
      <c r="J90" s="76"/>
      <c r="K90" s="76"/>
    </row>
    <row r="91" spans="1:11" ht="12.75">
      <c r="A91" s="4"/>
      <c r="B91" s="80"/>
      <c r="C91" s="8"/>
      <c r="D91" s="8"/>
      <c r="E91" s="6"/>
      <c r="F91" s="76"/>
      <c r="G91" s="76"/>
      <c r="H91" s="76"/>
      <c r="I91" s="76"/>
      <c r="J91" s="76"/>
      <c r="K91" s="76"/>
    </row>
    <row r="92" spans="7:11" ht="12.75">
      <c r="G92" s="76"/>
      <c r="H92" s="76"/>
      <c r="I92" s="76"/>
      <c r="J92" s="76"/>
      <c r="K92" s="76"/>
    </row>
    <row r="93" spans="2:11" ht="12.75">
      <c r="B93" s="5"/>
      <c r="C93" s="6"/>
      <c r="D93" s="6"/>
      <c r="E93" s="6"/>
      <c r="G93" s="76"/>
      <c r="H93" s="76"/>
      <c r="I93" s="76"/>
      <c r="J93" s="76"/>
      <c r="K93" s="76"/>
    </row>
    <row r="94" spans="2:11" ht="12.75">
      <c r="B94" s="78"/>
      <c r="C94" s="65"/>
      <c r="D94" s="65"/>
      <c r="E94" s="65"/>
      <c r="G94" s="76"/>
      <c r="H94" s="76"/>
      <c r="I94" s="76"/>
      <c r="J94" s="76"/>
      <c r="K94" s="76"/>
    </row>
    <row r="95" spans="7:11" ht="12.75">
      <c r="G95" s="76"/>
      <c r="H95" s="76"/>
      <c r="I95" s="76"/>
      <c r="J95" s="76"/>
      <c r="K95" s="76"/>
    </row>
    <row r="96" spans="2:11" ht="12.75">
      <c r="B96" s="5"/>
      <c r="C96" s="6"/>
      <c r="D96" s="6"/>
      <c r="E96" s="6"/>
      <c r="G96" s="76"/>
      <c r="H96" s="76"/>
      <c r="I96" s="76"/>
      <c r="J96" s="76"/>
      <c r="K96" s="76"/>
    </row>
    <row r="97" spans="2:11" ht="12.75">
      <c r="B97" s="78"/>
      <c r="C97" s="65"/>
      <c r="D97" s="65"/>
      <c r="E97" s="65"/>
      <c r="G97" s="76"/>
      <c r="H97" s="76"/>
      <c r="I97" s="76"/>
      <c r="J97" s="76"/>
      <c r="K97" s="76"/>
    </row>
    <row r="98" spans="7:11" ht="12.75">
      <c r="G98" s="76"/>
      <c r="H98" s="76"/>
      <c r="I98" s="76"/>
      <c r="J98" s="76"/>
      <c r="K98" s="76"/>
    </row>
  </sheetData>
  <sheetProtection/>
  <mergeCells count="27">
    <mergeCell ref="I88:J88"/>
    <mergeCell ref="A12:L12"/>
    <mergeCell ref="C75:E75"/>
    <mergeCell ref="G15:H15"/>
    <mergeCell ref="I15:J15"/>
    <mergeCell ref="A26:F26"/>
    <mergeCell ref="A46:F46"/>
    <mergeCell ref="C76:D76"/>
    <mergeCell ref="J1:L1"/>
    <mergeCell ref="I14:J14"/>
    <mergeCell ref="A7:L7"/>
    <mergeCell ref="A8:F8"/>
    <mergeCell ref="G13:J13"/>
    <mergeCell ref="G14:H14"/>
    <mergeCell ref="K14:L14"/>
    <mergeCell ref="K13:L13"/>
    <mergeCell ref="K15:L15"/>
    <mergeCell ref="I87:K87"/>
    <mergeCell ref="I70:J70"/>
    <mergeCell ref="G70:H70"/>
    <mergeCell ref="I58:J58"/>
    <mergeCell ref="K70:L70"/>
    <mergeCell ref="A55:F55"/>
    <mergeCell ref="G55:H55"/>
    <mergeCell ref="B16:F16"/>
    <mergeCell ref="I55:J55"/>
    <mergeCell ref="G23:H23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2015-07-17T10:19:51Z</cp:lastPrinted>
  <dcterms:created xsi:type="dcterms:W3CDTF">2007-06-25T09:23:11Z</dcterms:created>
  <dcterms:modified xsi:type="dcterms:W3CDTF">2016-03-10T11:55:59Z</dcterms:modified>
  <cp:category/>
  <cp:version/>
  <cp:contentType/>
  <cp:contentStatus/>
</cp:coreProperties>
</file>