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 refMode="R1C1"/>
</workbook>
</file>

<file path=xl/sharedStrings.xml><?xml version="1.0" encoding="utf-8"?>
<sst xmlns="http://schemas.openxmlformats.org/spreadsheetml/2006/main" count="255" uniqueCount="149">
  <si>
    <t>смена или ремонт отмостки</t>
  </si>
  <si>
    <t>м.кв.</t>
  </si>
  <si>
    <t>м.п.</t>
  </si>
  <si>
    <t>шт.</t>
  </si>
  <si>
    <t>мест</t>
  </si>
  <si>
    <t>ремонт мусорных контейнеров</t>
  </si>
  <si>
    <t>ремонт мусоропровода</t>
  </si>
  <si>
    <t>м.куб</t>
  </si>
  <si>
    <t>Итого:</t>
  </si>
  <si>
    <t>руб.</t>
  </si>
  <si>
    <t>окраска дворового оборудования</t>
  </si>
  <si>
    <t>выкашивание газонов</t>
  </si>
  <si>
    <t>установка металлической урны</t>
  </si>
  <si>
    <t>Инженерные сети</t>
  </si>
  <si>
    <t>Благоустройство</t>
  </si>
  <si>
    <t>смена врезных замков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</si>
  <si>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</si>
  <si>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</si>
  <si>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</si>
  <si>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</si>
  <si>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</si>
  <si>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</si>
  <si>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</si>
  <si>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очистка мусоропровода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</si>
  <si>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</si>
  <si>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</si>
  <si>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</si>
  <si>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</si>
  <si>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</si>
  <si>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</si>
  <si>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</si>
  <si>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</si>
  <si>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</si>
  <si>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</si>
  <si>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</si>
  <si>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</si>
  <si>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</si>
  <si>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Согласовано:</t>
  </si>
  <si>
    <t>________________________</t>
  </si>
  <si>
    <t>Начальник ПТО Ананьев С.В.</t>
  </si>
  <si>
    <t>инженер-сметчик Литвинова А.В.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</si>
  <si>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</si>
  <si>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</si>
  <si>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</si>
  <si>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</si>
  <si>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>Оконные, дверные заполнения</t>
  </si>
  <si>
    <t>ремонт грязевика</t>
  </si>
  <si>
    <t>отопление:</t>
  </si>
  <si>
    <t>Прочие</t>
  </si>
  <si>
    <t>ХВС</t>
  </si>
  <si>
    <t>укладка шипованого напольного покрытия</t>
  </si>
  <si>
    <t>замена задвижки ф 80мм</t>
  </si>
  <si>
    <t xml:space="preserve"> ремонт лавочек</t>
  </si>
  <si>
    <t>Подписи</t>
  </si>
  <si>
    <t>ревизия вентилей ф 20мм</t>
  </si>
  <si>
    <t>канализация</t>
  </si>
  <si>
    <t>окрашивание</t>
  </si>
  <si>
    <t>ремонт плитки (восстановление)</t>
  </si>
  <si>
    <t>тн.</t>
  </si>
  <si>
    <t>окраска двери металлической</t>
  </si>
  <si>
    <t>Входы в подвал</t>
  </si>
  <si>
    <t>окрашивание решеток</t>
  </si>
  <si>
    <t>окраска металлических ограждений, поручней</t>
  </si>
  <si>
    <t>устройство бетонной стяжки</t>
  </si>
  <si>
    <t>смена оконных приборов</t>
  </si>
  <si>
    <t>Внутренняя отделка в подъездах</t>
  </si>
  <si>
    <t>побелка стен</t>
  </si>
  <si>
    <t xml:space="preserve"> побелка торцов лестничных маршей</t>
  </si>
  <si>
    <t>побелка потолков</t>
  </si>
  <si>
    <t>ремонт напольного покрытия из плитки</t>
  </si>
  <si>
    <t>окраска дверей</t>
  </si>
  <si>
    <t>окраска труб и радиаторов</t>
  </si>
  <si>
    <t>смена кранов шаровых ф 15мм</t>
  </si>
  <si>
    <t>смена кранов шаровых ф 20мм</t>
  </si>
  <si>
    <t xml:space="preserve">ремонт без снятия задвижкиф 100мм </t>
  </si>
  <si>
    <t>смена отдельных участков труб-да</t>
  </si>
  <si>
    <t>Мусоропроводы</t>
  </si>
  <si>
    <t>замена загрузочного клапана</t>
  </si>
  <si>
    <t>ремонт мусорного клапана</t>
  </si>
  <si>
    <t>устройство водоотведения</t>
  </si>
  <si>
    <t>КОТЕЛЬНАЯ</t>
  </si>
  <si>
    <t>Итого  стоимость работ по Котельной</t>
  </si>
  <si>
    <t>ВСЕГО С КОТЕЛЬНОЙ</t>
  </si>
  <si>
    <t xml:space="preserve">Внутренняя отделка </t>
  </si>
  <si>
    <t>ремонт штукатурки потолков</t>
  </si>
  <si>
    <t>окраска стен</t>
  </si>
  <si>
    <t>ревизия вентилей отопления ф 20мм</t>
  </si>
  <si>
    <t>ремонт со снятием задвижки ф 100 мм</t>
  </si>
  <si>
    <t>смена крана шарового ф 15мм ГВС</t>
  </si>
  <si>
    <t>ремонт без снятия задвижки ф 100 мм ГВС</t>
  </si>
  <si>
    <t>установка обратного клапана ф 80мм</t>
  </si>
  <si>
    <t>ремонт насоса</t>
  </si>
  <si>
    <t>ремонт без снятия задвижки ф 100 мм</t>
  </si>
  <si>
    <t>Согласованный план</t>
  </si>
  <si>
    <t>несогласованный план</t>
  </si>
  <si>
    <t xml:space="preserve">устранение течи трубопровода со сваркой </t>
  </si>
  <si>
    <t>Факт выполнения</t>
  </si>
  <si>
    <t>установка решеток (с изготовлением)</t>
  </si>
  <si>
    <t>изготовление решеток</t>
  </si>
  <si>
    <t>очистка внутренней кангализации</t>
  </si>
  <si>
    <t>ппрочие:</t>
  </si>
  <si>
    <t>уплотнение соединений</t>
  </si>
  <si>
    <t>10 м.кв.</t>
  </si>
  <si>
    <t>Электроснабжение</t>
  </si>
  <si>
    <t>замена светильников на энергосберегающие антивандальные с датчиками двмжения</t>
  </si>
  <si>
    <t>замена лампочек энергосберегающих u образные</t>
  </si>
  <si>
    <t>замена лампочек</t>
  </si>
  <si>
    <t>Приямки</t>
  </si>
  <si>
    <t>устройство козырьков над приямками</t>
  </si>
  <si>
    <t>Всего</t>
  </si>
  <si>
    <t>подсыпка из щебня (лоток водоотлива)</t>
  </si>
  <si>
    <t>замена воздухоотводчика</t>
  </si>
  <si>
    <t>выполнено</t>
  </si>
  <si>
    <t>ремонт слуховых окон</t>
  </si>
  <si>
    <t>выполн-1шт</t>
  </si>
  <si>
    <t>перепаковка радиаторов</t>
  </si>
  <si>
    <t>замена светильников (11Вт)</t>
  </si>
  <si>
    <t>замена отвода ф 100мм</t>
  </si>
  <si>
    <t>доля замены 2-х обратных клапанов в насосной</t>
  </si>
  <si>
    <t>завоз песка</t>
  </si>
  <si>
    <t>сварочные работы</t>
  </si>
  <si>
    <t>2шт</t>
  </si>
  <si>
    <t>замена манометров</t>
  </si>
  <si>
    <t>замена термоиетров</t>
  </si>
  <si>
    <t>4шт</t>
  </si>
  <si>
    <t>дополнительные работы:</t>
  </si>
  <si>
    <t>смена сгона ф 20мм</t>
  </si>
  <si>
    <t>выполн-2шт</t>
  </si>
  <si>
    <t>выполн-125</t>
  </si>
  <si>
    <t>выполн-20м.кв</t>
  </si>
  <si>
    <t>выполн-75,7м.кв по 178р</t>
  </si>
  <si>
    <t>выплон-2шт</t>
  </si>
  <si>
    <t>выполн-4,5м.кв</t>
  </si>
  <si>
    <t>окраска урн</t>
  </si>
  <si>
    <t>доля замены 2-х обратных клапанов в насосной(без стоимости клапанов)</t>
  </si>
  <si>
    <t>выполн-2,7</t>
  </si>
  <si>
    <t>побелка бордюрного камня</t>
  </si>
  <si>
    <t>закрытие проемов пенополистеролом</t>
  </si>
  <si>
    <t>выполн-43шт</t>
  </si>
  <si>
    <t>выполн-29шт</t>
  </si>
  <si>
    <t>остекление моп</t>
  </si>
  <si>
    <t>выполн-7</t>
  </si>
  <si>
    <t>ремонт дверей крупный с заменой элементов</t>
  </si>
  <si>
    <t>смена бочатф 20мм(ремонт терморегулятора)</t>
  </si>
  <si>
    <t>выполн-6,8м.кв</t>
  </si>
  <si>
    <t>установка компенсатора в насосной (доля)</t>
  </si>
  <si>
    <t>ВЫПОЛНЕНИЕ ПЛАНА РАБОТ ПО ТЕХНИЧЕСКОМУ ОБСЛУЖИВАНИЮ И ТЕКУЩЕМУ РЕМОНТУ ЗА 2015г.</t>
  </si>
  <si>
    <t>МКД № 65/2, ул.Медведева</t>
  </si>
  <si>
    <t>за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</si>
</sst>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2"/>
      <name val="Times New Roman"/>
      <family val="1"/>
    </font>
    <font>
      <b/>
      <u val="single"/>
      <sz val="10"/>
      <name val="Arial Cyr"/>
      <family val="0"/>
    </font>
    <font>
      <u val="single"/>
      <sz val="9"/>
      <name val="Arial Cyr"/>
      <family val="0"/>
    </font>
    <font>
      <u val="single"/>
      <sz val="10"/>
      <name val="Arial Cyr"/>
      <family val="0"/>
    </font>
    <font>
      <b/>
      <sz val="9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1" applyNumberFormat="0" applyAlignment="0" applyProtection="0"/>
    <xf numFmtId="0" fontId="23" fillId="5" borderId="2" applyNumberFormat="0" applyAlignment="0" applyProtection="0"/>
    <xf numFmtId="0" fontId="24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8" fillId="11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9" fontId="14" fillId="0" borderId="17" xfId="0" applyNumberFormat="1" applyFont="1" applyFill="1" applyBorder="1" applyAlignment="1">
      <alignment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69" fontId="14" fillId="0" borderId="18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69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4" xfId="54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0" fontId="18" fillId="0" borderId="24" xfId="54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169" fontId="9" fillId="4" borderId="30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1" xfId="0" applyFont="1" applyFill="1" applyBorder="1" applyAlignment="1">
      <alignment/>
    </xf>
    <xf numFmtId="43" fontId="9" fillId="0" borderId="19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169" fontId="14" fillId="0" borderId="34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169" fontId="9" fillId="0" borderId="19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169" fontId="9" fillId="4" borderId="18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69" fontId="15" fillId="4" borderId="21" xfId="0" applyNumberFormat="1" applyFont="1" applyFill="1" applyBorder="1" applyAlignment="1">
      <alignment/>
    </xf>
    <xf numFmtId="169" fontId="15" fillId="4" borderId="21" xfId="0" applyNumberFormat="1" applyFont="1" applyFill="1" applyBorder="1" applyAlignment="1">
      <alignment/>
    </xf>
    <xf numFmtId="0" fontId="15" fillId="4" borderId="38" xfId="0" applyFont="1" applyFill="1" applyBorder="1" applyAlignment="1">
      <alignment horizontal="left" wrapText="1"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3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43" fontId="9" fillId="0" borderId="32" xfId="54" applyNumberFormat="1" applyFont="1" applyFill="1" applyBorder="1" applyAlignment="1">
      <alignment vertical="center" wrapText="1"/>
      <protection/>
    </xf>
    <xf numFmtId="43" fontId="9" fillId="0" borderId="41" xfId="54" applyNumberFormat="1" applyFont="1" applyFill="1" applyBorder="1" applyAlignment="1">
      <alignment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14" fillId="0" borderId="39" xfId="0" applyNumberFormat="1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169" fontId="14" fillId="0" borderId="3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169" fontId="9" fillId="4" borderId="21" xfId="0" applyNumberFormat="1" applyFont="1" applyFill="1" applyBorder="1" applyAlignment="1">
      <alignment horizontal="center"/>
    </xf>
    <xf numFmtId="169" fontId="14" fillId="0" borderId="12" xfId="0" applyNumberFormat="1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7" xfId="54" applyNumberFormat="1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/>
    </xf>
    <xf numFmtId="169" fontId="15" fillId="4" borderId="17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169" fontId="14" fillId="0" borderId="43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169" fontId="14" fillId="0" borderId="43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9" fontId="9" fillId="4" borderId="19" xfId="0" applyNumberFormat="1" applyFont="1" applyFill="1" applyBorder="1" applyAlignment="1">
      <alignment/>
    </xf>
    <xf numFmtId="169" fontId="14" fillId="0" borderId="17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0" fontId="14" fillId="0" borderId="34" xfId="0" applyFont="1" applyFill="1" applyBorder="1" applyAlignment="1">
      <alignment horizontal="center"/>
    </xf>
    <xf numFmtId="169" fontId="14" fillId="0" borderId="32" xfId="0" applyNumberFormat="1" applyFont="1" applyFill="1" applyBorder="1" applyAlignment="1">
      <alignment/>
    </xf>
    <xf numFmtId="169" fontId="9" fillId="0" borderId="31" xfId="54" applyNumberFormat="1" applyFont="1" applyFill="1" applyBorder="1" applyAlignment="1">
      <alignment vertical="center" wrapText="1"/>
      <protection/>
    </xf>
    <xf numFmtId="169" fontId="9" fillId="0" borderId="41" xfId="54" applyNumberFormat="1" applyFont="1" applyFill="1" applyBorder="1" applyAlignment="1">
      <alignment vertical="center" wrapText="1"/>
      <protection/>
    </xf>
    <xf numFmtId="7" fontId="9" fillId="0" borderId="31" xfId="54" applyNumberFormat="1" applyFont="1" applyFill="1" applyBorder="1" applyAlignment="1">
      <alignment vertical="center" wrapText="1"/>
      <protection/>
    </xf>
    <xf numFmtId="49" fontId="9" fillId="0" borderId="13" xfId="54" applyNumberFormat="1" applyFont="1" applyFill="1" applyBorder="1" applyAlignment="1">
      <alignment vertical="center" wrapText="1"/>
      <protection/>
    </xf>
    <xf numFmtId="7" fontId="15" fillId="0" borderId="31" xfId="54" applyNumberFormat="1" applyFont="1" applyFill="1" applyBorder="1" applyAlignment="1">
      <alignment vertical="center" wrapText="1"/>
      <protection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43" fontId="9" fillId="0" borderId="0" xfId="54" applyNumberFormat="1" applyFont="1" applyFill="1" applyBorder="1" applyAlignment="1">
      <alignment vertical="center" wrapText="1"/>
      <protection/>
    </xf>
    <xf numFmtId="17" fontId="0" fillId="0" borderId="0" xfId="0" applyNumberFormat="1" applyAlignment="1">
      <alignment/>
    </xf>
    <xf numFmtId="7" fontId="0" fillId="0" borderId="0" xfId="0" applyNumberFormat="1" applyAlignment="1">
      <alignment/>
    </xf>
    <xf numFmtId="43" fontId="16" fillId="0" borderId="19" xfId="54" applyNumberFormat="1" applyFont="1" applyFill="1" applyBorder="1" applyAlignment="1">
      <alignment vertical="center" wrapText="1"/>
      <protection/>
    </xf>
    <xf numFmtId="169" fontId="15" fillId="0" borderId="0" xfId="0" applyNumberFormat="1" applyFont="1" applyFill="1" applyBorder="1" applyAlignment="1">
      <alignment/>
    </xf>
    <xf numFmtId="7" fontId="36" fillId="0" borderId="0" xfId="0" applyNumberFormat="1" applyFont="1" applyAlignment="1">
      <alignment/>
    </xf>
    <xf numFmtId="43" fontId="15" fillId="0" borderId="19" xfId="54" applyNumberFormat="1" applyFont="1" applyFill="1" applyBorder="1" applyAlignment="1">
      <alignment vertical="center" wrapText="1"/>
      <protection/>
    </xf>
    <xf numFmtId="43" fontId="14" fillId="0" borderId="0" xfId="54" applyNumberFormat="1" applyFont="1" applyFill="1" applyBorder="1" applyAlignment="1">
      <alignment vertical="center" wrapText="1"/>
      <protection/>
    </xf>
    <xf numFmtId="7" fontId="13" fillId="0" borderId="0" xfId="54" applyNumberFormat="1" applyFont="1" applyFill="1" applyBorder="1" applyAlignment="1">
      <alignment vertical="center" wrapText="1"/>
      <protection/>
    </xf>
    <xf numFmtId="7" fontId="37" fillId="0" borderId="0" xfId="0" applyNumberFormat="1" applyFont="1" applyAlignment="1">
      <alignment/>
    </xf>
    <xf numFmtId="7" fontId="38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9" fontId="14" fillId="0" borderId="17" xfId="0" applyNumberFormat="1" applyFont="1" applyFill="1" applyBorder="1" applyAlignment="1">
      <alignment horizontal="center"/>
    </xf>
    <xf numFmtId="169" fontId="14" fillId="0" borderId="15" xfId="0" applyNumberFormat="1" applyFont="1" applyFill="1" applyBorder="1" applyAlignment="1">
      <alignment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169" fontId="9" fillId="4" borderId="12" xfId="0" applyNumberFormat="1" applyFont="1" applyFill="1" applyBorder="1" applyAlignment="1">
      <alignment horizontal="center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/>
    </xf>
    <xf numFmtId="43" fontId="9" fillId="0" borderId="48" xfId="54" applyNumberFormat="1" applyFont="1" applyFill="1" applyBorder="1" applyAlignment="1">
      <alignment vertical="center" wrapText="1"/>
      <protection/>
    </xf>
    <xf numFmtId="7" fontId="9" fillId="0" borderId="49" xfId="54" applyNumberFormat="1" applyFont="1" applyFill="1" applyBorder="1" applyAlignment="1">
      <alignment vertical="center" wrapText="1"/>
      <protection/>
    </xf>
    <xf numFmtId="0" fontId="15" fillId="4" borderId="31" xfId="0" applyFont="1" applyFill="1" applyBorder="1" applyAlignment="1">
      <alignment horizontal="left" wrapText="1"/>
    </xf>
    <xf numFmtId="0" fontId="14" fillId="4" borderId="12" xfId="0" applyFont="1" applyFill="1" applyBorder="1" applyAlignment="1">
      <alignment/>
    </xf>
    <xf numFmtId="169" fontId="15" fillId="4" borderId="12" xfId="0" applyNumberFormat="1" applyFont="1" applyFill="1" applyBorder="1" applyAlignment="1">
      <alignment/>
    </xf>
    <xf numFmtId="43" fontId="9" fillId="0" borderId="50" xfId="54" applyNumberFormat="1" applyFont="1" applyFill="1" applyBorder="1" applyAlignment="1">
      <alignment vertical="center" wrapText="1"/>
      <protection/>
    </xf>
    <xf numFmtId="43" fontId="15" fillId="0" borderId="51" xfId="54" applyNumberFormat="1" applyFont="1" applyFill="1" applyBorder="1" applyAlignment="1">
      <alignment vertical="center" wrapText="1"/>
      <protection/>
    </xf>
    <xf numFmtId="43" fontId="9" fillId="0" borderId="51" xfId="54" applyNumberFormat="1" applyFont="1" applyFill="1" applyBorder="1" applyAlignment="1">
      <alignment vertical="center" wrapText="1"/>
      <protection/>
    </xf>
    <xf numFmtId="0" fontId="9" fillId="0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43" fontId="39" fillId="0" borderId="19" xfId="54" applyNumberFormat="1" applyFont="1" applyFill="1" applyBorder="1" applyAlignment="1">
      <alignment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52" xfId="54" applyNumberFormat="1" applyFont="1" applyFill="1" applyBorder="1" applyAlignment="1">
      <alignment horizontal="left" vertical="center" wrapText="1"/>
      <protection/>
    </xf>
    <xf numFmtId="0" fontId="14" fillId="0" borderId="2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16" fillId="0" borderId="42" xfId="54" applyNumberFormat="1" applyFont="1" applyFill="1" applyBorder="1" applyAlignment="1">
      <alignment horizontal="left" vertical="center" wrapText="1"/>
      <protection/>
    </xf>
    <xf numFmtId="43" fontId="16" fillId="0" borderId="48" xfId="54" applyNumberFormat="1" applyFont="1" applyFill="1" applyBorder="1" applyAlignment="1">
      <alignment vertical="center" wrapText="1"/>
      <protection/>
    </xf>
    <xf numFmtId="7" fontId="15" fillId="0" borderId="49" xfId="54" applyNumberFormat="1" applyFont="1" applyFill="1" applyBorder="1" applyAlignment="1">
      <alignment vertical="center" wrapText="1"/>
      <protection/>
    </xf>
    <xf numFmtId="169" fontId="9" fillId="4" borderId="31" xfId="54" applyNumberFormat="1" applyFont="1" applyFill="1" applyBorder="1" applyAlignment="1">
      <alignment vertical="center" wrapText="1"/>
      <protection/>
    </xf>
    <xf numFmtId="43" fontId="9" fillId="4" borderId="31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41" xfId="0" applyNumberFormat="1" applyFont="1" applyFill="1" applyBorder="1" applyAlignment="1">
      <alignment/>
    </xf>
    <xf numFmtId="169" fontId="14" fillId="0" borderId="31" xfId="0" applyNumberFormat="1" applyFont="1" applyFill="1" applyBorder="1" applyAlignment="1">
      <alignment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4" fillId="0" borderId="50" xfId="0" applyNumberFormat="1" applyFont="1" applyFill="1" applyBorder="1" applyAlignment="1">
      <alignment/>
    </xf>
    <xf numFmtId="169" fontId="14" fillId="0" borderId="53" xfId="0" applyNumberFormat="1" applyFont="1" applyFill="1" applyBorder="1" applyAlignment="1">
      <alignment/>
    </xf>
    <xf numFmtId="169" fontId="14" fillId="0" borderId="54" xfId="0" applyNumberFormat="1" applyFont="1" applyFill="1" applyBorder="1" applyAlignment="1">
      <alignment/>
    </xf>
    <xf numFmtId="169" fontId="15" fillId="0" borderId="51" xfId="0" applyNumberFormat="1" applyFont="1" applyFill="1" applyBorder="1" applyAlignment="1">
      <alignment/>
    </xf>
    <xf numFmtId="169" fontId="14" fillId="0" borderId="50" xfId="0" applyNumberFormat="1" applyFont="1" applyFill="1" applyBorder="1" applyAlignment="1">
      <alignment/>
    </xf>
    <xf numFmtId="169" fontId="9" fillId="4" borderId="53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3" fontId="9" fillId="0" borderId="39" xfId="0" applyNumberFormat="1" applyFont="1" applyFill="1" applyBorder="1" applyAlignment="1">
      <alignment/>
    </xf>
    <xf numFmtId="169" fontId="15" fillId="0" borderId="31" xfId="54" applyNumberFormat="1" applyFont="1" applyFill="1" applyBorder="1" applyAlignment="1">
      <alignment vertical="center" wrapText="1"/>
      <protection/>
    </xf>
    <xf numFmtId="169" fontId="40" fillId="0" borderId="31" xfId="54" applyNumberFormat="1" applyFont="1" applyFill="1" applyBorder="1" applyAlignment="1">
      <alignment vertical="center" wrapText="1"/>
      <protection/>
    </xf>
    <xf numFmtId="169" fontId="13" fillId="0" borderId="0" xfId="54" applyNumberFormat="1" applyFont="1" applyFill="1" applyBorder="1" applyAlignment="1">
      <alignment vertical="center" wrapText="1"/>
      <protection/>
    </xf>
    <xf numFmtId="169" fontId="35" fillId="4" borderId="51" xfId="54" applyNumberFormat="1" applyFont="1" applyFill="1" applyBorder="1" applyAlignment="1">
      <alignment vertical="center" wrapText="1"/>
      <protection/>
    </xf>
    <xf numFmtId="169" fontId="41" fillId="4" borderId="31" xfId="54" applyNumberFormat="1" applyFont="1" applyFill="1" applyBorder="1" applyAlignment="1">
      <alignment vertical="center" wrapText="1"/>
      <protection/>
    </xf>
    <xf numFmtId="0" fontId="18" fillId="0" borderId="29" xfId="54" applyFont="1" applyFill="1" applyBorder="1" applyAlignment="1">
      <alignment horizontal="center" vertical="center" wrapText="1"/>
      <protection/>
    </xf>
    <xf numFmtId="0" fontId="18" fillId="0" borderId="38" xfId="54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/>
    </xf>
    <xf numFmtId="0" fontId="16" fillId="4" borderId="29" xfId="54" applyFont="1" applyFill="1" applyBorder="1" applyAlignment="1">
      <alignment horizontal="center" vertical="center" wrapText="1"/>
      <protection/>
    </xf>
    <xf numFmtId="0" fontId="16" fillId="4" borderId="35" xfId="54" applyFont="1" applyFill="1" applyBorder="1" applyAlignment="1">
      <alignment horizontal="center" vertical="center" wrapText="1"/>
      <protection/>
    </xf>
    <xf numFmtId="0" fontId="16" fillId="4" borderId="38" xfId="54" applyFont="1" applyFill="1" applyBorder="1" applyAlignment="1">
      <alignment horizontal="center"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55" xfId="54" applyFont="1" applyFill="1" applyBorder="1" applyAlignment="1">
      <alignment horizontal="center" vertical="center" wrapText="1"/>
      <protection/>
    </xf>
    <xf numFmtId="0" fontId="16" fillId="4" borderId="56" xfId="54" applyFont="1" applyFill="1" applyBorder="1" applyAlignment="1">
      <alignment horizontal="center" vertical="center" wrapText="1"/>
      <protection/>
    </xf>
    <xf numFmtId="0" fontId="16" fillId="4" borderId="57" xfId="54" applyFont="1" applyFill="1" applyBorder="1" applyAlignment="1">
      <alignment horizontal="center" vertical="center" wrapText="1"/>
      <protection/>
    </xf>
    <xf numFmtId="0" fontId="16" fillId="4" borderId="58" xfId="54" applyFont="1" applyFill="1" applyBorder="1" applyAlignment="1">
      <alignment horizontal="center" vertical="center" wrapText="1"/>
      <protection/>
    </xf>
    <xf numFmtId="169" fontId="9" fillId="0" borderId="19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35" fillId="0" borderId="19" xfId="54" applyNumberFormat="1" applyFont="1" applyFill="1" applyBorder="1" applyAlignment="1">
      <alignment vertical="center" wrapText="1"/>
      <protection/>
    </xf>
    <xf numFmtId="43" fontId="35" fillId="0" borderId="31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left"/>
    </xf>
    <xf numFmtId="43" fontId="9" fillId="0" borderId="19" xfId="54" applyNumberFormat="1" applyFont="1" applyFill="1" applyBorder="1" applyAlignment="1">
      <alignment vertical="center" wrapText="1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9" fillId="0" borderId="57" xfId="0" applyFont="1" applyBorder="1" applyAlignment="1">
      <alignment horizontal="center" wrapText="1"/>
    </xf>
    <xf numFmtId="0" fontId="9" fillId="0" borderId="35" xfId="0" applyFont="1" applyBorder="1" applyAlignment="1">
      <alignment horizontal="left"/>
    </xf>
    <xf numFmtId="43" fontId="42" fillId="0" borderId="19" xfId="54" applyNumberFormat="1" applyFont="1" applyFill="1" applyBorder="1" applyAlignment="1">
      <alignment vertical="center" wrapText="1"/>
      <protection/>
    </xf>
    <xf numFmtId="7" fontId="43" fillId="0" borderId="31" xfId="54" applyNumberFormat="1" applyFont="1" applyFill="1" applyBorder="1" applyAlignment="1">
      <alignment vertical="center" wrapText="1"/>
      <protection/>
    </xf>
    <xf numFmtId="43" fontId="44" fillId="0" borderId="19" xfId="54" applyNumberFormat="1" applyFont="1" applyFill="1" applyBorder="1" applyAlignment="1">
      <alignment vertical="center" wrapText="1"/>
      <protection/>
    </xf>
    <xf numFmtId="7" fontId="44" fillId="0" borderId="31" xfId="54" applyNumberFormat="1" applyFont="1" applyFill="1" applyBorder="1" applyAlignment="1">
      <alignment vertical="center" wrapText="1"/>
      <protection/>
    </xf>
    <xf numFmtId="7" fontId="9" fillId="0" borderId="40" xfId="0" applyNumberFormat="1" applyFont="1" applyFill="1" applyBorder="1" applyAlignment="1">
      <alignment/>
    </xf>
    <xf numFmtId="49" fontId="44" fillId="0" borderId="12" xfId="54" applyNumberFormat="1" applyFont="1" applyFill="1" applyBorder="1" applyAlignment="1">
      <alignment horizontal="left" vertical="center" wrapText="1"/>
      <protection/>
    </xf>
    <xf numFmtId="49" fontId="44" fillId="0" borderId="12" xfId="54" applyNumberFormat="1" applyFont="1" applyFill="1" applyBorder="1" applyAlignment="1">
      <alignment horizontal="center" vertical="center" wrapText="1"/>
      <protection/>
    </xf>
    <xf numFmtId="169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169" fontId="44" fillId="0" borderId="31" xfId="0" applyNumberFormat="1" applyFont="1" applyFill="1" applyBorder="1" applyAlignment="1">
      <alignment/>
    </xf>
    <xf numFmtId="49" fontId="44" fillId="0" borderId="15" xfId="54" applyNumberFormat="1" applyFont="1" applyFill="1" applyBorder="1" applyAlignment="1">
      <alignment horizontal="left" vertical="center" wrapText="1"/>
      <protection/>
    </xf>
    <xf numFmtId="169" fontId="44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49" fontId="44" fillId="0" borderId="11" xfId="54" applyNumberFormat="1" applyFont="1" applyFill="1" applyBorder="1" applyAlignment="1">
      <alignment horizontal="left" vertical="center" wrapText="1"/>
      <protection/>
    </xf>
    <xf numFmtId="49" fontId="44" fillId="0" borderId="11" xfId="54" applyNumberFormat="1" applyFont="1" applyFill="1" applyBorder="1" applyAlignment="1">
      <alignment horizontal="center" vertical="center" wrapText="1"/>
      <protection/>
    </xf>
    <xf numFmtId="169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169" fontId="44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39" fillId="4" borderId="6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9" fontId="43" fillId="0" borderId="31" xfId="54" applyNumberFormat="1" applyFont="1" applyFill="1" applyBorder="1" applyAlignment="1">
      <alignment vertical="center" wrapText="1"/>
      <protection/>
    </xf>
    <xf numFmtId="16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zoomScalePageLayoutView="0" workbookViewId="0" topLeftCell="A1">
      <selection activeCell="L144" sqref="L144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25390625" style="0" customWidth="1"/>
    <col min="9" max="9" width="14.375" style="0" customWidth="1"/>
    <col min="10" max="10" width="10.375" style="0" customWidth="1"/>
    <col min="11" max="11" width="16.625" style="0" customWidth="1"/>
    <col min="12" max="12" width="13.625" style="0" customWidth="1"/>
    <col min="15" max="15" width="11.75390625" style="0" bestFit="1" customWidth="1"/>
  </cols>
  <sheetData>
    <row r="1" spans="2:12" ht="15.75">
      <c r="B1" s="16"/>
      <c r="I1" s="132"/>
      <c r="J1" s="133"/>
      <c r="K1" s="120"/>
      <c r="L1" s="120"/>
    </row>
    <row r="2" spans="1:12" ht="15.75">
      <c r="A2" s="230" t="s">
        <v>147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5.75" customHeight="1">
      <c r="A3" s="230"/>
      <c r="B3" s="230"/>
      <c r="C3" s="230"/>
      <c r="D3" s="230"/>
      <c r="E3" s="230"/>
      <c r="F3" s="230"/>
      <c r="G3" s="17"/>
      <c r="H3" s="17"/>
      <c r="I3" s="17"/>
      <c r="J3" s="17"/>
      <c r="K3" s="17"/>
      <c r="L3" s="17"/>
    </row>
    <row r="4" spans="1:12" ht="20.25" customHeight="1" thickBot="1">
      <c r="A4" s="231" t="s">
        <v>146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21.75" customHeight="1" thickBot="1">
      <c r="A5" s="4" t="s">
        <v>27</v>
      </c>
      <c r="B5" s="5" t="s">
        <v>28</v>
      </c>
      <c r="C5" s="6" t="s">
        <v>29</v>
      </c>
      <c r="D5" s="5" t="s">
        <v>30</v>
      </c>
      <c r="E5" s="5" t="s">
        <v>31</v>
      </c>
      <c r="F5" s="5" t="s">
        <v>32</v>
      </c>
      <c r="G5" s="227" t="s">
        <v>44</v>
      </c>
      <c r="H5" s="232"/>
      <c r="I5" s="232"/>
      <c r="J5" s="228"/>
      <c r="K5" s="55" t="s">
        <v>96</v>
      </c>
      <c r="L5" s="56"/>
    </row>
    <row r="6" spans="1:12" ht="15.75" customHeight="1" thickBot="1">
      <c r="A6" s="7" t="s">
        <v>33</v>
      </c>
      <c r="B6" s="8"/>
      <c r="C6" s="9" t="s">
        <v>34</v>
      </c>
      <c r="D6" s="10" t="s">
        <v>35</v>
      </c>
      <c r="E6" s="10" t="s">
        <v>36</v>
      </c>
      <c r="F6" s="49" t="s">
        <v>9</v>
      </c>
      <c r="G6" s="227" t="s">
        <v>93</v>
      </c>
      <c r="H6" s="228"/>
      <c r="I6" s="227" t="s">
        <v>94</v>
      </c>
      <c r="J6" s="228"/>
      <c r="K6" s="223" t="s">
        <v>148</v>
      </c>
      <c r="L6" s="224"/>
    </row>
    <row r="7" spans="1:12" ht="9" customHeight="1" thickBot="1">
      <c r="A7" s="57" t="s">
        <v>16</v>
      </c>
      <c r="B7" s="51" t="s">
        <v>17</v>
      </c>
      <c r="C7" s="51" t="s">
        <v>18</v>
      </c>
      <c r="D7" s="52" t="s">
        <v>19</v>
      </c>
      <c r="E7" s="53" t="s">
        <v>20</v>
      </c>
      <c r="F7" s="54" t="s">
        <v>21</v>
      </c>
      <c r="G7" s="204">
        <v>8</v>
      </c>
      <c r="H7" s="205"/>
      <c r="I7" s="225">
        <v>9</v>
      </c>
      <c r="J7" s="229"/>
      <c r="K7" s="225">
        <v>10</v>
      </c>
      <c r="L7" s="226"/>
    </row>
    <row r="8" spans="1:12" ht="14.25" customHeight="1" thickBot="1">
      <c r="A8" s="58"/>
      <c r="B8" s="208" t="s">
        <v>60</v>
      </c>
      <c r="C8" s="208"/>
      <c r="D8" s="208"/>
      <c r="E8" s="208"/>
      <c r="F8" s="209"/>
      <c r="G8" s="90"/>
      <c r="H8" s="91"/>
      <c r="I8" s="92"/>
      <c r="J8" s="93"/>
      <c r="K8" s="92"/>
      <c r="L8" s="94"/>
    </row>
    <row r="9" spans="1:12" ht="24.75" customHeight="1">
      <c r="A9" s="23"/>
      <c r="B9" s="64" t="s">
        <v>97</v>
      </c>
      <c r="C9" s="50" t="s">
        <v>58</v>
      </c>
      <c r="D9" s="24">
        <v>74208</v>
      </c>
      <c r="E9" s="25">
        <v>0.15</v>
      </c>
      <c r="F9" s="65">
        <f>D9*E9</f>
        <v>11131.199999999999</v>
      </c>
      <c r="G9" s="62"/>
      <c r="H9" s="63"/>
      <c r="I9" s="73"/>
      <c r="J9" s="63"/>
      <c r="K9" s="62"/>
      <c r="L9" s="63"/>
    </row>
    <row r="10" spans="1:12" ht="16.5" customHeight="1">
      <c r="A10" s="23"/>
      <c r="B10" s="98" t="s">
        <v>98</v>
      </c>
      <c r="C10" s="50" t="s">
        <v>58</v>
      </c>
      <c r="D10" s="24">
        <v>36243</v>
      </c>
      <c r="E10" s="25">
        <v>0.15</v>
      </c>
      <c r="F10" s="107">
        <f>D10*E10</f>
        <v>5436.45</v>
      </c>
      <c r="G10" s="62"/>
      <c r="H10" s="63"/>
      <c r="I10" s="73"/>
      <c r="J10" s="63"/>
      <c r="K10" s="62"/>
      <c r="L10" s="63"/>
    </row>
    <row r="11" spans="1:12" ht="15.75" customHeight="1">
      <c r="A11" s="23"/>
      <c r="B11" s="98" t="s">
        <v>61</v>
      </c>
      <c r="C11" s="50" t="s">
        <v>1</v>
      </c>
      <c r="D11" s="24">
        <v>183</v>
      </c>
      <c r="E11" s="25">
        <v>10.5</v>
      </c>
      <c r="F11" s="99">
        <f>E11*D11</f>
        <v>1921.5</v>
      </c>
      <c r="G11" s="62"/>
      <c r="H11" s="63"/>
      <c r="I11" s="62"/>
      <c r="J11" s="63"/>
      <c r="K11" s="62"/>
      <c r="L11" s="63"/>
    </row>
    <row r="12" spans="1:12" ht="17.25" customHeight="1" thickBot="1">
      <c r="A12" s="23"/>
      <c r="B12" s="19" t="s">
        <v>41</v>
      </c>
      <c r="C12" s="20"/>
      <c r="D12" s="21"/>
      <c r="E12" s="22"/>
      <c r="F12" s="59">
        <f>F11+F10+F9</f>
        <v>18489.149999999998</v>
      </c>
      <c r="G12" s="62"/>
      <c r="H12" s="63"/>
      <c r="I12" s="62"/>
      <c r="J12" s="63"/>
      <c r="K12" s="62"/>
      <c r="L12" s="63"/>
    </row>
    <row r="13" spans="1:12" ht="12.75" customHeight="1" thickBot="1">
      <c r="A13" s="58"/>
      <c r="B13" s="208" t="s">
        <v>25</v>
      </c>
      <c r="C13" s="208"/>
      <c r="D13" s="208"/>
      <c r="E13" s="208"/>
      <c r="F13" s="209"/>
      <c r="G13" s="62"/>
      <c r="H13" s="63"/>
      <c r="I13" s="62"/>
      <c r="J13" s="63"/>
      <c r="K13" s="62"/>
      <c r="L13" s="63"/>
    </row>
    <row r="14" spans="1:12" ht="15" customHeight="1">
      <c r="A14" s="18"/>
      <c r="B14" s="98" t="s">
        <v>56</v>
      </c>
      <c r="C14" s="50" t="s">
        <v>1</v>
      </c>
      <c r="D14" s="24">
        <v>142</v>
      </c>
      <c r="E14" s="25">
        <v>180</v>
      </c>
      <c r="F14" s="99">
        <f>E14*D14</f>
        <v>25560</v>
      </c>
      <c r="G14" s="62"/>
      <c r="H14" s="63"/>
      <c r="I14" s="62"/>
      <c r="J14" s="63"/>
      <c r="K14" s="198" t="s">
        <v>112</v>
      </c>
      <c r="L14" s="237">
        <v>25560</v>
      </c>
    </row>
    <row r="15" spans="1:12" ht="15" customHeight="1" thickBot="1">
      <c r="A15" s="18"/>
      <c r="B15" s="19" t="s">
        <v>41</v>
      </c>
      <c r="C15" s="20"/>
      <c r="D15" s="21"/>
      <c r="E15" s="22"/>
      <c r="F15" s="59">
        <v>25560</v>
      </c>
      <c r="G15" s="62"/>
      <c r="H15" s="63">
        <v>25560</v>
      </c>
      <c r="I15" s="62"/>
      <c r="J15" s="63"/>
      <c r="K15" s="62"/>
      <c r="L15" s="63"/>
    </row>
    <row r="16" spans="1:12" ht="15" customHeight="1" thickBot="1">
      <c r="A16" s="58"/>
      <c r="B16" s="208" t="s">
        <v>107</v>
      </c>
      <c r="C16" s="208"/>
      <c r="D16" s="208"/>
      <c r="E16" s="208"/>
      <c r="F16" s="209"/>
      <c r="G16" s="62"/>
      <c r="H16" s="63"/>
      <c r="I16" s="62"/>
      <c r="J16" s="63"/>
      <c r="K16" s="62"/>
      <c r="L16" s="63"/>
    </row>
    <row r="17" spans="1:12" ht="15" customHeight="1">
      <c r="A17" s="23"/>
      <c r="B17" s="64" t="s">
        <v>108</v>
      </c>
      <c r="C17" s="50" t="s">
        <v>1</v>
      </c>
      <c r="D17" s="24">
        <v>1922</v>
      </c>
      <c r="E17" s="25">
        <v>5.86</v>
      </c>
      <c r="F17" s="65">
        <f>D17*E17</f>
        <v>11262.92</v>
      </c>
      <c r="G17" s="62"/>
      <c r="H17" s="63"/>
      <c r="I17" s="62"/>
      <c r="J17" s="63"/>
      <c r="K17" s="62"/>
      <c r="L17" s="63"/>
    </row>
    <row r="18" spans="1:12" ht="15" customHeight="1" thickBot="1">
      <c r="A18" s="23"/>
      <c r="B18" s="98" t="s">
        <v>109</v>
      </c>
      <c r="C18" s="50" t="s">
        <v>1</v>
      </c>
      <c r="D18" s="24"/>
      <c r="E18" s="25"/>
      <c r="F18" s="156">
        <v>11262.9</v>
      </c>
      <c r="G18" s="62"/>
      <c r="H18" s="63"/>
      <c r="I18" s="62"/>
      <c r="J18" s="63"/>
      <c r="K18" s="62"/>
      <c r="L18" s="63"/>
    </row>
    <row r="19" spans="1:12" ht="12.75" customHeight="1" thickBot="1">
      <c r="A19" s="58"/>
      <c r="B19" s="208" t="s">
        <v>26</v>
      </c>
      <c r="C19" s="208"/>
      <c r="D19" s="208"/>
      <c r="E19" s="208"/>
      <c r="F19" s="208"/>
      <c r="G19" s="62"/>
      <c r="H19" s="63"/>
      <c r="I19" s="62"/>
      <c r="J19" s="63"/>
      <c r="K19" s="62"/>
      <c r="L19" s="63"/>
    </row>
    <row r="20" spans="1:12" ht="16.5" customHeight="1" hidden="1" thickBot="1">
      <c r="A20" s="66"/>
      <c r="B20" s="68"/>
      <c r="C20" s="69"/>
      <c r="D20" s="69"/>
      <c r="E20" s="72"/>
      <c r="F20" s="36"/>
      <c r="G20" s="62"/>
      <c r="H20" s="63"/>
      <c r="I20" s="62"/>
      <c r="J20" s="63"/>
      <c r="K20" s="222"/>
      <c r="L20" s="216"/>
    </row>
    <row r="21" spans="1:12" ht="32.25" customHeight="1">
      <c r="A21" s="27"/>
      <c r="B21" s="75" t="s">
        <v>62</v>
      </c>
      <c r="C21" s="50" t="s">
        <v>1</v>
      </c>
      <c r="D21" s="24">
        <v>385</v>
      </c>
      <c r="E21" s="74">
        <v>70</v>
      </c>
      <c r="F21" s="71">
        <f>E21*D21</f>
        <v>26950</v>
      </c>
      <c r="G21" s="62"/>
      <c r="H21" s="63"/>
      <c r="I21" s="62"/>
      <c r="J21" s="63"/>
      <c r="K21" s="145" t="s">
        <v>130</v>
      </c>
      <c r="L21" s="129">
        <f>75.7*178</f>
        <v>13474.6</v>
      </c>
    </row>
    <row r="22" spans="1:12" ht="19.5" customHeight="1">
      <c r="A22" s="27"/>
      <c r="B22" s="75" t="s">
        <v>57</v>
      </c>
      <c r="C22" s="50" t="s">
        <v>1</v>
      </c>
      <c r="D22" s="24">
        <v>757</v>
      </c>
      <c r="E22" s="74">
        <v>0.81</v>
      </c>
      <c r="F22" s="71">
        <f>E22*D22</f>
        <v>613.1700000000001</v>
      </c>
      <c r="G22" s="62"/>
      <c r="H22" s="63">
        <v>613.17</v>
      </c>
      <c r="I22" s="62"/>
      <c r="J22" s="63"/>
      <c r="K22" s="145" t="s">
        <v>112</v>
      </c>
      <c r="L22" s="129">
        <v>613.17</v>
      </c>
    </row>
    <row r="23" spans="1:12" ht="19.5" customHeight="1">
      <c r="A23" s="27"/>
      <c r="B23" s="75" t="s">
        <v>63</v>
      </c>
      <c r="C23" s="50" t="s">
        <v>1</v>
      </c>
      <c r="D23" s="24">
        <v>244</v>
      </c>
      <c r="E23" s="74">
        <v>3.25</v>
      </c>
      <c r="F23" s="71">
        <f>E23*D23</f>
        <v>793</v>
      </c>
      <c r="G23" s="62"/>
      <c r="H23" s="63"/>
      <c r="I23" s="62"/>
      <c r="J23" s="63"/>
      <c r="K23" s="62"/>
      <c r="L23" s="129"/>
    </row>
    <row r="24" spans="1:12" ht="19.5" customHeight="1">
      <c r="A24" s="27"/>
      <c r="B24" s="75" t="s">
        <v>59</v>
      </c>
      <c r="C24" s="50" t="s">
        <v>1</v>
      </c>
      <c r="D24" s="24">
        <v>82</v>
      </c>
      <c r="E24" s="74">
        <v>8.2</v>
      </c>
      <c r="F24" s="71">
        <f>E24*D24</f>
        <v>672.4</v>
      </c>
      <c r="G24" s="62"/>
      <c r="H24" s="63"/>
      <c r="I24" s="62"/>
      <c r="J24" s="63"/>
      <c r="K24" s="145" t="s">
        <v>129</v>
      </c>
      <c r="L24" s="129">
        <f>20*D24</f>
        <v>1640</v>
      </c>
    </row>
    <row r="25" spans="1:12" ht="16.5" thickBot="1">
      <c r="A25" s="67"/>
      <c r="B25" s="31" t="s">
        <v>41</v>
      </c>
      <c r="C25" s="70"/>
      <c r="D25" s="32"/>
      <c r="E25" s="33"/>
      <c r="F25" s="79">
        <f>F24+F23+F22+F21</f>
        <v>29028.57</v>
      </c>
      <c r="G25" s="62"/>
      <c r="H25" s="63"/>
      <c r="I25" s="62"/>
      <c r="J25" s="63"/>
      <c r="K25" s="62"/>
      <c r="L25" s="129"/>
    </row>
    <row r="26" spans="1:12" ht="14.25" customHeight="1" thickBot="1">
      <c r="A26" s="58"/>
      <c r="B26" s="208" t="s">
        <v>45</v>
      </c>
      <c r="C26" s="208"/>
      <c r="D26" s="208"/>
      <c r="E26" s="208"/>
      <c r="F26" s="209"/>
      <c r="G26" s="62"/>
      <c r="H26" s="63"/>
      <c r="I26" s="62"/>
      <c r="J26" s="63"/>
      <c r="K26" s="62"/>
      <c r="L26" s="129"/>
    </row>
    <row r="27" spans="1:12" ht="21" customHeight="1">
      <c r="A27" s="114"/>
      <c r="B27" s="115" t="s">
        <v>113</v>
      </c>
      <c r="C27" s="116" t="s">
        <v>3</v>
      </c>
      <c r="D27" s="117">
        <v>306</v>
      </c>
      <c r="E27" s="118">
        <v>5</v>
      </c>
      <c r="F27" s="119">
        <f>E27*D27</f>
        <v>1530</v>
      </c>
      <c r="G27" s="62"/>
      <c r="H27" s="63">
        <v>1530</v>
      </c>
      <c r="I27" s="62"/>
      <c r="J27" s="63"/>
      <c r="K27" s="170" t="s">
        <v>112</v>
      </c>
      <c r="L27" s="129">
        <v>1530</v>
      </c>
    </row>
    <row r="28" spans="1:12" ht="16.5" thickBot="1">
      <c r="A28" s="101"/>
      <c r="B28" s="113" t="s">
        <v>15</v>
      </c>
      <c r="C28" s="102" t="s">
        <v>3</v>
      </c>
      <c r="D28" s="76">
        <v>847</v>
      </c>
      <c r="E28" s="78">
        <v>2</v>
      </c>
      <c r="F28" s="103">
        <f>E28*D28</f>
        <v>1694</v>
      </c>
      <c r="G28" s="62"/>
      <c r="H28" s="63"/>
      <c r="I28" s="62"/>
      <c r="J28" s="63"/>
      <c r="K28" s="62"/>
      <c r="L28" s="63"/>
    </row>
    <row r="29" spans="1:12" ht="16.5" thickBot="1">
      <c r="A29" s="104"/>
      <c r="B29" s="105" t="s">
        <v>41</v>
      </c>
      <c r="C29" s="40"/>
      <c r="D29" s="41"/>
      <c r="E29" s="42"/>
      <c r="F29" s="106">
        <f>F28+F27</f>
        <v>3224</v>
      </c>
      <c r="G29" s="62"/>
      <c r="H29" s="63"/>
      <c r="I29" s="62"/>
      <c r="J29" s="63"/>
      <c r="K29" s="62"/>
      <c r="L29" s="63"/>
    </row>
    <row r="30" spans="1:12" ht="15.75">
      <c r="A30" s="28"/>
      <c r="B30" s="238" t="s">
        <v>125</v>
      </c>
      <c r="C30" s="239"/>
      <c r="D30" s="240"/>
      <c r="E30" s="241"/>
      <c r="F30" s="242"/>
      <c r="G30" s="62"/>
      <c r="H30" s="234"/>
      <c r="I30" s="62"/>
      <c r="J30" s="63"/>
      <c r="K30" s="233"/>
      <c r="L30" s="234"/>
    </row>
    <row r="31" spans="1:12" ht="31.5">
      <c r="A31" s="28"/>
      <c r="B31" s="243" t="s">
        <v>142</v>
      </c>
      <c r="C31" s="239" t="s">
        <v>3</v>
      </c>
      <c r="D31" s="244">
        <v>1381</v>
      </c>
      <c r="E31" s="245">
        <v>1</v>
      </c>
      <c r="F31" s="242">
        <v>1381</v>
      </c>
      <c r="G31" s="62"/>
      <c r="H31" s="234"/>
      <c r="I31" s="62"/>
      <c r="J31" s="63"/>
      <c r="K31" s="233" t="s">
        <v>112</v>
      </c>
      <c r="L31" s="234">
        <v>1381</v>
      </c>
    </row>
    <row r="32" spans="1:12" ht="15.75">
      <c r="A32" s="28"/>
      <c r="B32" s="243" t="s">
        <v>140</v>
      </c>
      <c r="C32" s="239" t="s">
        <v>1</v>
      </c>
      <c r="D32" s="244">
        <v>920</v>
      </c>
      <c r="E32" s="245">
        <v>0.5</v>
      </c>
      <c r="F32" s="242">
        <f>E32*D32</f>
        <v>460</v>
      </c>
      <c r="G32" s="62"/>
      <c r="H32" s="234"/>
      <c r="I32" s="62"/>
      <c r="J32" s="63"/>
      <c r="K32" s="233" t="s">
        <v>112</v>
      </c>
      <c r="L32" s="234">
        <v>460</v>
      </c>
    </row>
    <row r="33" spans="1:12" ht="16.5" thickBot="1">
      <c r="A33" s="28"/>
      <c r="B33" s="243" t="s">
        <v>137</v>
      </c>
      <c r="C33" s="239" t="s">
        <v>1</v>
      </c>
      <c r="D33" s="244">
        <v>142</v>
      </c>
      <c r="E33" s="245">
        <v>3.62</v>
      </c>
      <c r="F33" s="242">
        <f>D33*E33</f>
        <v>514.04</v>
      </c>
      <c r="G33" s="62"/>
      <c r="H33" s="234"/>
      <c r="I33" s="62"/>
      <c r="J33" s="63"/>
      <c r="K33" s="233" t="s">
        <v>112</v>
      </c>
      <c r="L33" s="234">
        <v>514.04</v>
      </c>
    </row>
    <row r="34" spans="1:12" ht="16.5" thickBot="1">
      <c r="A34" s="207" t="s">
        <v>65</v>
      </c>
      <c r="B34" s="208"/>
      <c r="C34" s="208"/>
      <c r="D34" s="208"/>
      <c r="E34" s="208"/>
      <c r="F34" s="209"/>
      <c r="G34" s="62"/>
      <c r="H34" s="129"/>
      <c r="I34" s="62"/>
      <c r="J34" s="63"/>
      <c r="K34" s="62"/>
      <c r="L34" s="129"/>
    </row>
    <row r="35" spans="1:12" ht="15.75">
      <c r="A35" s="27"/>
      <c r="B35" s="81" t="s">
        <v>66</v>
      </c>
      <c r="C35" s="50" t="s">
        <v>1</v>
      </c>
      <c r="D35" s="24">
        <v>61</v>
      </c>
      <c r="E35" s="34">
        <v>12</v>
      </c>
      <c r="F35" s="35">
        <f>E35*D35</f>
        <v>732</v>
      </c>
      <c r="G35" s="62"/>
      <c r="H35" s="129"/>
      <c r="I35" s="62"/>
      <c r="J35" s="63"/>
      <c r="K35" s="62"/>
      <c r="L35" s="129"/>
    </row>
    <row r="36" spans="1:12" ht="15.75">
      <c r="A36" s="27"/>
      <c r="B36" s="130" t="s">
        <v>67</v>
      </c>
      <c r="C36" s="50" t="s">
        <v>1</v>
      </c>
      <c r="D36" s="24">
        <v>61</v>
      </c>
      <c r="E36" s="34">
        <v>5</v>
      </c>
      <c r="F36" s="35">
        <f>E36*D36</f>
        <v>305</v>
      </c>
      <c r="G36" s="62"/>
      <c r="H36" s="129"/>
      <c r="I36" s="62"/>
      <c r="J36" s="63"/>
      <c r="K36" s="62"/>
      <c r="L36" s="129"/>
    </row>
    <row r="37" spans="1:12" ht="15.75">
      <c r="A37" s="28"/>
      <c r="B37" s="19" t="s">
        <v>68</v>
      </c>
      <c r="C37" s="50" t="s">
        <v>1</v>
      </c>
      <c r="D37" s="21">
        <v>61</v>
      </c>
      <c r="E37" s="34">
        <v>18</v>
      </c>
      <c r="F37" s="35">
        <f>E37*D37</f>
        <v>1098</v>
      </c>
      <c r="G37" s="62"/>
      <c r="H37" s="129"/>
      <c r="I37" s="62"/>
      <c r="J37" s="63"/>
      <c r="K37" s="62"/>
      <c r="L37" s="129"/>
    </row>
    <row r="38" spans="1:12" ht="15.75">
      <c r="A38" s="28"/>
      <c r="B38" s="19" t="s">
        <v>69</v>
      </c>
      <c r="C38" s="50" t="s">
        <v>1</v>
      </c>
      <c r="D38" s="21">
        <v>1280</v>
      </c>
      <c r="E38" s="34">
        <v>2</v>
      </c>
      <c r="F38" s="35">
        <f>E38*D38</f>
        <v>2560</v>
      </c>
      <c r="G38" s="62"/>
      <c r="H38" s="129"/>
      <c r="I38" s="62"/>
      <c r="J38" s="63"/>
      <c r="K38" s="62"/>
      <c r="L38" s="129"/>
    </row>
    <row r="39" spans="1:12" ht="15.75">
      <c r="A39" s="28"/>
      <c r="B39" s="19" t="s">
        <v>71</v>
      </c>
      <c r="C39" s="50" t="s">
        <v>1</v>
      </c>
      <c r="D39" s="21">
        <v>178</v>
      </c>
      <c r="E39" s="34">
        <v>15</v>
      </c>
      <c r="F39" s="35">
        <f>E39*D39</f>
        <v>2670</v>
      </c>
      <c r="G39" s="62"/>
      <c r="H39" s="129"/>
      <c r="I39" s="62"/>
      <c r="J39" s="63"/>
      <c r="K39" s="62"/>
      <c r="L39" s="129"/>
    </row>
    <row r="40" spans="1:12" ht="16.5" thickBot="1">
      <c r="A40" s="28"/>
      <c r="B40" s="64" t="s">
        <v>41</v>
      </c>
      <c r="C40" s="83"/>
      <c r="D40" s="21"/>
      <c r="E40" s="34"/>
      <c r="F40" s="121">
        <f>F39+F38+F37+F36+F35</f>
        <v>7365</v>
      </c>
      <c r="G40" s="62"/>
      <c r="H40" s="129"/>
      <c r="I40" s="62"/>
      <c r="J40" s="63"/>
      <c r="K40" s="62"/>
      <c r="L40" s="129"/>
    </row>
    <row r="41" spans="1:12" ht="17.25" customHeight="1" thickBot="1">
      <c r="A41" s="210" t="s">
        <v>13</v>
      </c>
      <c r="B41" s="211"/>
      <c r="C41" s="211"/>
      <c r="D41" s="211"/>
      <c r="E41" s="211"/>
      <c r="F41" s="212"/>
      <c r="G41" s="62"/>
      <c r="H41" s="160"/>
      <c r="I41" s="62"/>
      <c r="J41" s="63"/>
      <c r="K41" s="159"/>
      <c r="L41" s="160"/>
    </row>
    <row r="42" spans="1:12" ht="15.75">
      <c r="A42" s="123"/>
      <c r="B42" s="181" t="s">
        <v>47</v>
      </c>
      <c r="C42" s="187"/>
      <c r="D42" s="117"/>
      <c r="E42" s="194"/>
      <c r="F42" s="186"/>
      <c r="G42" s="62"/>
      <c r="H42" s="166"/>
      <c r="I42" s="62"/>
      <c r="J42" s="63"/>
      <c r="K42" s="62"/>
      <c r="L42" s="166"/>
    </row>
    <row r="43" spans="1:12" ht="15.75">
      <c r="A43" s="28"/>
      <c r="B43" s="80" t="s">
        <v>51</v>
      </c>
      <c r="C43" s="83" t="s">
        <v>3</v>
      </c>
      <c r="D43" s="21">
        <v>8496</v>
      </c>
      <c r="E43" s="95">
        <v>12</v>
      </c>
      <c r="F43" s="188">
        <f aca="true" t="shared" si="0" ref="F43:F51">E43*D43</f>
        <v>101952</v>
      </c>
      <c r="G43" s="62" t="s">
        <v>121</v>
      </c>
      <c r="H43" s="165">
        <f>D43*2</f>
        <v>16992</v>
      </c>
      <c r="I43" s="62"/>
      <c r="J43" s="63"/>
      <c r="K43" s="62"/>
      <c r="L43" s="165"/>
    </row>
    <row r="44" spans="1:12" ht="15.75">
      <c r="A44" s="27"/>
      <c r="B44" s="182" t="s">
        <v>74</v>
      </c>
      <c r="C44" s="83" t="s">
        <v>3</v>
      </c>
      <c r="D44" s="24">
        <v>999</v>
      </c>
      <c r="E44" s="195">
        <v>3</v>
      </c>
      <c r="F44" s="189">
        <f t="shared" si="0"/>
        <v>2997</v>
      </c>
      <c r="G44" s="62"/>
      <c r="H44" s="63"/>
      <c r="I44" s="62"/>
      <c r="J44" s="63"/>
      <c r="K44" s="62"/>
      <c r="L44" s="63"/>
    </row>
    <row r="45" spans="1:12" ht="15.75">
      <c r="A45" s="27"/>
      <c r="B45" s="182" t="s">
        <v>72</v>
      </c>
      <c r="C45" s="83" t="s">
        <v>3</v>
      </c>
      <c r="D45" s="24">
        <v>396</v>
      </c>
      <c r="E45" s="195">
        <v>11</v>
      </c>
      <c r="F45" s="189">
        <f t="shared" si="0"/>
        <v>4356</v>
      </c>
      <c r="G45" s="62"/>
      <c r="H45" s="129"/>
      <c r="I45" s="62"/>
      <c r="J45" s="63"/>
      <c r="K45" s="142" t="s">
        <v>127</v>
      </c>
      <c r="L45" s="129">
        <f>396*2</f>
        <v>792</v>
      </c>
    </row>
    <row r="46" spans="1:12" ht="15.75">
      <c r="A46" s="27"/>
      <c r="B46" s="182" t="s">
        <v>73</v>
      </c>
      <c r="C46" s="83" t="s">
        <v>3</v>
      </c>
      <c r="D46" s="24">
        <v>440</v>
      </c>
      <c r="E46" s="195">
        <v>10</v>
      </c>
      <c r="F46" s="189">
        <f t="shared" si="0"/>
        <v>4400</v>
      </c>
      <c r="G46" s="62"/>
      <c r="H46" s="129"/>
      <c r="I46" s="62"/>
      <c r="J46" s="63"/>
      <c r="K46" s="62"/>
      <c r="L46" s="129"/>
    </row>
    <row r="47" spans="1:12" ht="19.5" customHeight="1">
      <c r="A47" s="28"/>
      <c r="B47" s="182" t="s">
        <v>54</v>
      </c>
      <c r="C47" s="83" t="s">
        <v>3</v>
      </c>
      <c r="D47" s="21">
        <v>266</v>
      </c>
      <c r="E47" s="195">
        <v>30</v>
      </c>
      <c r="F47" s="189">
        <f t="shared" si="0"/>
        <v>7980</v>
      </c>
      <c r="G47" s="62"/>
      <c r="H47" s="131">
        <v>266</v>
      </c>
      <c r="I47" s="62"/>
      <c r="J47" s="63"/>
      <c r="K47" s="142" t="s">
        <v>114</v>
      </c>
      <c r="L47" s="131">
        <v>266</v>
      </c>
    </row>
    <row r="48" spans="1:12" ht="15.75">
      <c r="A48" s="28"/>
      <c r="B48" s="182" t="s">
        <v>46</v>
      </c>
      <c r="C48" s="83" t="s">
        <v>3</v>
      </c>
      <c r="D48" s="21">
        <v>2249</v>
      </c>
      <c r="E48" s="195">
        <v>2</v>
      </c>
      <c r="F48" s="189">
        <f t="shared" si="0"/>
        <v>4498</v>
      </c>
      <c r="G48" s="62"/>
      <c r="H48" s="129"/>
      <c r="I48" s="62"/>
      <c r="J48" s="63"/>
      <c r="K48" s="62"/>
      <c r="L48" s="129"/>
    </row>
    <row r="49" spans="1:12" ht="15.75">
      <c r="A49" s="28"/>
      <c r="B49" s="182" t="s">
        <v>115</v>
      </c>
      <c r="C49" s="83" t="s">
        <v>3</v>
      </c>
      <c r="D49" s="21">
        <v>162</v>
      </c>
      <c r="E49" s="195">
        <v>2</v>
      </c>
      <c r="F49" s="189">
        <f t="shared" si="0"/>
        <v>324</v>
      </c>
      <c r="G49" s="62"/>
      <c r="H49" s="129">
        <v>324</v>
      </c>
      <c r="I49" s="62"/>
      <c r="J49" s="63"/>
      <c r="K49" s="62" t="s">
        <v>141</v>
      </c>
      <c r="L49" s="129">
        <f>7*D49</f>
        <v>1134</v>
      </c>
    </row>
    <row r="50" spans="1:12" ht="15.75">
      <c r="A50" s="28"/>
      <c r="B50" s="182" t="s">
        <v>122</v>
      </c>
      <c r="C50" s="83" t="s">
        <v>3</v>
      </c>
      <c r="D50" s="21">
        <v>726</v>
      </c>
      <c r="E50" s="195">
        <v>8</v>
      </c>
      <c r="F50" s="189">
        <f t="shared" si="0"/>
        <v>5808</v>
      </c>
      <c r="G50" s="62"/>
      <c r="H50" s="129">
        <v>5808</v>
      </c>
      <c r="I50" s="62"/>
      <c r="J50" s="63"/>
      <c r="K50" s="62"/>
      <c r="L50" s="129"/>
    </row>
    <row r="51" spans="1:12" ht="15.75">
      <c r="A51" s="28"/>
      <c r="B51" s="182" t="s">
        <v>123</v>
      </c>
      <c r="C51" s="83" t="s">
        <v>3</v>
      </c>
      <c r="D51" s="21">
        <v>444</v>
      </c>
      <c r="E51" s="195">
        <v>8</v>
      </c>
      <c r="F51" s="189">
        <f t="shared" si="0"/>
        <v>3552</v>
      </c>
      <c r="G51" s="62"/>
      <c r="H51" s="129">
        <v>3552</v>
      </c>
      <c r="I51" s="62"/>
      <c r="J51" s="63"/>
      <c r="K51" s="62"/>
      <c r="L51" s="129"/>
    </row>
    <row r="52" spans="1:12" ht="15.75">
      <c r="A52" s="28"/>
      <c r="B52" s="182" t="s">
        <v>49</v>
      </c>
      <c r="C52" s="83"/>
      <c r="D52" s="21"/>
      <c r="E52" s="195"/>
      <c r="F52" s="189"/>
      <c r="G52" s="62"/>
      <c r="H52" s="129"/>
      <c r="I52" s="62"/>
      <c r="J52" s="63"/>
      <c r="K52" s="62"/>
      <c r="L52" s="129"/>
    </row>
    <row r="53" spans="1:12" ht="15.75">
      <c r="A53" s="28"/>
      <c r="B53" s="182" t="s">
        <v>72</v>
      </c>
      <c r="C53" s="83" t="s">
        <v>3</v>
      </c>
      <c r="D53" s="24">
        <v>396</v>
      </c>
      <c r="E53" s="195">
        <v>100</v>
      </c>
      <c r="F53" s="189">
        <f>E53*D53</f>
        <v>39600</v>
      </c>
      <c r="G53" s="62" t="s">
        <v>124</v>
      </c>
      <c r="H53" s="129">
        <f>D53*4</f>
        <v>1584</v>
      </c>
      <c r="I53" s="62"/>
      <c r="J53" s="63"/>
      <c r="K53" s="62"/>
      <c r="L53" s="129"/>
    </row>
    <row r="54" spans="1:12" ht="20.25" customHeight="1">
      <c r="A54" s="28"/>
      <c r="B54" s="182" t="s">
        <v>75</v>
      </c>
      <c r="C54" s="83" t="s">
        <v>2</v>
      </c>
      <c r="D54" s="21">
        <v>597</v>
      </c>
      <c r="E54" s="195">
        <v>100</v>
      </c>
      <c r="F54" s="189">
        <f>E54*D54</f>
        <v>59700</v>
      </c>
      <c r="G54" s="62"/>
      <c r="H54" s="129"/>
      <c r="I54" s="62"/>
      <c r="J54" s="63"/>
      <c r="K54" s="62"/>
      <c r="L54" s="129"/>
    </row>
    <row r="55" spans="1:12" ht="15.75">
      <c r="A55" s="29"/>
      <c r="B55" s="182" t="s">
        <v>55</v>
      </c>
      <c r="C55" s="83"/>
      <c r="D55" s="21"/>
      <c r="E55" s="195"/>
      <c r="F55" s="189"/>
      <c r="G55" s="62"/>
      <c r="H55" s="129"/>
      <c r="I55" s="62"/>
      <c r="J55" s="63"/>
      <c r="K55" s="62"/>
      <c r="L55" s="129"/>
    </row>
    <row r="56" spans="1:12" ht="15.75">
      <c r="A56" s="29"/>
      <c r="B56" s="183" t="s">
        <v>99</v>
      </c>
      <c r="C56" s="109"/>
      <c r="D56" s="151"/>
      <c r="E56" s="196"/>
      <c r="F56" s="190"/>
      <c r="G56" s="62"/>
      <c r="H56" s="129"/>
      <c r="I56" s="62"/>
      <c r="J56" s="63"/>
      <c r="K56" s="62"/>
      <c r="L56" s="129"/>
    </row>
    <row r="57" spans="1:12" ht="15.75">
      <c r="A57" s="28"/>
      <c r="B57" s="182" t="s">
        <v>100</v>
      </c>
      <c r="C57" s="83"/>
      <c r="D57" s="21"/>
      <c r="E57" s="195"/>
      <c r="F57" s="191"/>
      <c r="G57" s="62"/>
      <c r="H57" s="129"/>
      <c r="I57" s="62"/>
      <c r="J57" s="63"/>
      <c r="K57" s="62"/>
      <c r="L57" s="129"/>
    </row>
    <row r="58" spans="1:12" ht="16.5" customHeight="1">
      <c r="A58" s="27"/>
      <c r="B58" s="184" t="s">
        <v>95</v>
      </c>
      <c r="C58" s="124" t="s">
        <v>4</v>
      </c>
      <c r="D58" s="152">
        <v>1696</v>
      </c>
      <c r="E58" s="197">
        <v>3</v>
      </c>
      <c r="F58" s="185">
        <f>E58*D58</f>
        <v>5088</v>
      </c>
      <c r="G58" s="62"/>
      <c r="H58" s="131">
        <v>8480</v>
      </c>
      <c r="I58" s="62"/>
      <c r="J58" s="63"/>
      <c r="K58" s="142" t="s">
        <v>112</v>
      </c>
      <c r="L58" s="131">
        <f>3*D58</f>
        <v>5088</v>
      </c>
    </row>
    <row r="59" spans="1:12" ht="15.75">
      <c r="A59" s="28"/>
      <c r="B59" s="182" t="s">
        <v>101</v>
      </c>
      <c r="C59" s="83" t="s">
        <v>4</v>
      </c>
      <c r="D59" s="112">
        <v>264</v>
      </c>
      <c r="E59" s="195">
        <v>4</v>
      </c>
      <c r="F59" s="186">
        <f>E59*D59</f>
        <v>1056</v>
      </c>
      <c r="G59" s="62"/>
      <c r="H59" s="131">
        <v>1056</v>
      </c>
      <c r="I59" s="62"/>
      <c r="J59" s="63"/>
      <c r="K59" s="142" t="s">
        <v>112</v>
      </c>
      <c r="L59" s="131">
        <v>1056</v>
      </c>
    </row>
    <row r="60" spans="1:12" ht="15.75">
      <c r="A60" s="28"/>
      <c r="B60" s="184" t="s">
        <v>117</v>
      </c>
      <c r="C60" s="83" t="s">
        <v>3</v>
      </c>
      <c r="D60" s="112">
        <v>930</v>
      </c>
      <c r="E60" s="195">
        <v>1</v>
      </c>
      <c r="F60" s="192">
        <v>930</v>
      </c>
      <c r="G60" s="62"/>
      <c r="H60" s="131">
        <v>930</v>
      </c>
      <c r="I60" s="62"/>
      <c r="J60" s="63"/>
      <c r="K60" s="142" t="s">
        <v>112</v>
      </c>
      <c r="L60" s="131">
        <v>930</v>
      </c>
    </row>
    <row r="61" spans="1:12" ht="31.5">
      <c r="A61" s="28"/>
      <c r="B61" s="184" t="s">
        <v>134</v>
      </c>
      <c r="C61" s="83"/>
      <c r="D61" s="112"/>
      <c r="E61" s="195"/>
      <c r="F61" s="192">
        <v>2596.6</v>
      </c>
      <c r="G61" s="62"/>
      <c r="H61" s="131">
        <v>2596.6</v>
      </c>
      <c r="I61" s="62"/>
      <c r="J61" s="63"/>
      <c r="K61" s="142" t="s">
        <v>112</v>
      </c>
      <c r="L61" s="131">
        <v>1299</v>
      </c>
    </row>
    <row r="62" spans="1:12" ht="15.75">
      <c r="A62" s="28"/>
      <c r="B62" s="184" t="s">
        <v>41</v>
      </c>
      <c r="C62" s="83"/>
      <c r="D62" s="21"/>
      <c r="E62" s="195"/>
      <c r="F62" s="193">
        <f>F59+F58+F56+F54+F53+F48+F47+F46+F45+F44+F43</f>
        <v>231627</v>
      </c>
      <c r="G62" s="62"/>
      <c r="H62" s="234"/>
      <c r="I62" s="62"/>
      <c r="J62" s="63"/>
      <c r="K62" s="233"/>
      <c r="L62" s="234"/>
    </row>
    <row r="63" spans="1:12" ht="15.75">
      <c r="A63" s="28"/>
      <c r="B63" s="238" t="s">
        <v>125</v>
      </c>
      <c r="C63" s="239"/>
      <c r="D63" s="240"/>
      <c r="E63" s="241"/>
      <c r="F63" s="242"/>
      <c r="G63" s="62"/>
      <c r="H63" s="234"/>
      <c r="I63" s="62"/>
      <c r="J63" s="63"/>
      <c r="K63" s="233"/>
      <c r="L63" s="234"/>
    </row>
    <row r="64" spans="1:12" ht="31.5">
      <c r="A64" s="28"/>
      <c r="B64" s="243" t="s">
        <v>118</v>
      </c>
      <c r="C64" s="239"/>
      <c r="D64" s="240"/>
      <c r="E64" s="241"/>
      <c r="F64" s="242">
        <v>2931.46</v>
      </c>
      <c r="G64" s="62"/>
      <c r="H64" s="234"/>
      <c r="I64" s="62"/>
      <c r="J64" s="63"/>
      <c r="K64" s="233" t="s">
        <v>112</v>
      </c>
      <c r="L64" s="234">
        <v>2931.26</v>
      </c>
    </row>
    <row r="65" spans="1:12" ht="31.5">
      <c r="A65" s="28"/>
      <c r="B65" s="238" t="s">
        <v>118</v>
      </c>
      <c r="C65" s="239"/>
      <c r="D65" s="240"/>
      <c r="E65" s="241"/>
      <c r="F65" s="242">
        <v>5683</v>
      </c>
      <c r="G65" s="62"/>
      <c r="H65" s="234"/>
      <c r="I65" s="62"/>
      <c r="J65" s="63"/>
      <c r="K65" s="233" t="s">
        <v>112</v>
      </c>
      <c r="L65" s="234">
        <v>5243</v>
      </c>
    </row>
    <row r="66" spans="1:12" ht="31.5">
      <c r="A66" s="28"/>
      <c r="B66" s="238" t="s">
        <v>143</v>
      </c>
      <c r="C66" s="239" t="s">
        <v>3</v>
      </c>
      <c r="D66" s="244">
        <v>374</v>
      </c>
      <c r="E66" s="245">
        <v>2</v>
      </c>
      <c r="F66" s="242">
        <f>E66*D66</f>
        <v>748</v>
      </c>
      <c r="G66" s="62"/>
      <c r="H66" s="234"/>
      <c r="I66" s="62"/>
      <c r="J66" s="63"/>
      <c r="K66" s="233" t="s">
        <v>112</v>
      </c>
      <c r="L66" s="234">
        <v>748</v>
      </c>
    </row>
    <row r="67" spans="1:12" ht="21.75" customHeight="1">
      <c r="A67" s="28"/>
      <c r="B67" s="238" t="s">
        <v>145</v>
      </c>
      <c r="C67" s="239" t="s">
        <v>3</v>
      </c>
      <c r="D67" s="244"/>
      <c r="E67" s="245">
        <v>1</v>
      </c>
      <c r="F67" s="242">
        <v>5256</v>
      </c>
      <c r="G67" s="62"/>
      <c r="H67" s="234"/>
      <c r="I67" s="62"/>
      <c r="J67" s="63"/>
      <c r="K67" s="233" t="s">
        <v>112</v>
      </c>
      <c r="L67" s="234">
        <v>5265</v>
      </c>
    </row>
    <row r="68" spans="1:12" ht="16.5" thickBot="1">
      <c r="A68" s="180"/>
      <c r="B68" s="246" t="s">
        <v>126</v>
      </c>
      <c r="C68" s="247" t="s">
        <v>3</v>
      </c>
      <c r="D68" s="248">
        <v>137</v>
      </c>
      <c r="E68" s="249">
        <v>1</v>
      </c>
      <c r="F68" s="250">
        <v>137</v>
      </c>
      <c r="G68" s="62"/>
      <c r="H68" s="234"/>
      <c r="I68" s="62"/>
      <c r="J68" s="63"/>
      <c r="K68" s="233" t="s">
        <v>112</v>
      </c>
      <c r="L68" s="234">
        <v>137</v>
      </c>
    </row>
    <row r="69" spans="1:12" ht="16.5" thickBot="1">
      <c r="A69" s="207" t="s">
        <v>103</v>
      </c>
      <c r="B69" s="208"/>
      <c r="C69" s="208"/>
      <c r="D69" s="208"/>
      <c r="E69" s="208"/>
      <c r="F69" s="209"/>
      <c r="G69" s="62"/>
      <c r="H69" s="234"/>
      <c r="I69" s="62"/>
      <c r="J69" s="63"/>
      <c r="K69" s="233"/>
      <c r="L69" s="234"/>
    </row>
    <row r="70" spans="1:12" ht="47.25">
      <c r="A70" s="123"/>
      <c r="B70" s="19" t="s">
        <v>104</v>
      </c>
      <c r="C70" s="83" t="s">
        <v>3</v>
      </c>
      <c r="D70" s="21">
        <v>1903</v>
      </c>
      <c r="E70" s="95">
        <v>50</v>
      </c>
      <c r="F70" s="112">
        <f>E70*D70</f>
        <v>95150</v>
      </c>
      <c r="G70" s="62"/>
      <c r="H70" s="234"/>
      <c r="I70" s="62"/>
      <c r="J70" s="63"/>
      <c r="K70" s="233"/>
      <c r="L70" s="234"/>
    </row>
    <row r="71" spans="1:12" ht="31.5">
      <c r="A71" s="29"/>
      <c r="B71" s="108" t="s">
        <v>105</v>
      </c>
      <c r="C71" s="83" t="s">
        <v>3</v>
      </c>
      <c r="D71" s="30">
        <v>91</v>
      </c>
      <c r="E71" s="110">
        <v>30</v>
      </c>
      <c r="F71" s="122">
        <f>E71*D71</f>
        <v>2730</v>
      </c>
      <c r="G71" s="62"/>
      <c r="H71" s="131">
        <v>1183</v>
      </c>
      <c r="I71" s="62"/>
      <c r="J71" s="63"/>
      <c r="K71" s="142" t="s">
        <v>139</v>
      </c>
      <c r="L71" s="131">
        <f>29*D71</f>
        <v>2639</v>
      </c>
    </row>
    <row r="72" spans="1:12" ht="21" customHeight="1">
      <c r="A72" s="29"/>
      <c r="B72" s="108" t="s">
        <v>106</v>
      </c>
      <c r="C72" s="83" t="s">
        <v>3</v>
      </c>
      <c r="D72" s="30">
        <v>54</v>
      </c>
      <c r="E72" s="110">
        <v>30</v>
      </c>
      <c r="F72" s="122">
        <f>E72*D72</f>
        <v>1620</v>
      </c>
      <c r="G72" s="62"/>
      <c r="H72" s="131">
        <v>1620</v>
      </c>
      <c r="I72" s="62"/>
      <c r="J72" s="63"/>
      <c r="K72" s="142" t="s">
        <v>138</v>
      </c>
      <c r="L72" s="131">
        <f>43*D72</f>
        <v>2322</v>
      </c>
    </row>
    <row r="73" spans="1:12" ht="21" customHeight="1">
      <c r="A73" s="29"/>
      <c r="B73" s="108" t="s">
        <v>116</v>
      </c>
      <c r="C73" s="109" t="s">
        <v>3</v>
      </c>
      <c r="D73" s="30">
        <v>964</v>
      </c>
      <c r="E73" s="110">
        <v>1</v>
      </c>
      <c r="F73" s="122">
        <v>964</v>
      </c>
      <c r="G73" s="62"/>
      <c r="H73" s="131">
        <v>964</v>
      </c>
      <c r="I73" s="62"/>
      <c r="J73" s="63"/>
      <c r="K73" s="142" t="s">
        <v>127</v>
      </c>
      <c r="L73" s="131">
        <f>964*2</f>
        <v>1928</v>
      </c>
    </row>
    <row r="74" spans="1:12" ht="16.5" thickBot="1">
      <c r="A74" s="167"/>
      <c r="B74" s="108" t="s">
        <v>41</v>
      </c>
      <c r="C74" s="109"/>
      <c r="D74" s="30"/>
      <c r="E74" s="110"/>
      <c r="F74" s="111">
        <f>F72+F71+F70</f>
        <v>99500</v>
      </c>
      <c r="G74" s="62"/>
      <c r="H74" s="234"/>
      <c r="I74" s="62"/>
      <c r="J74" s="63"/>
      <c r="K74" s="233"/>
      <c r="L74" s="234"/>
    </row>
    <row r="75" spans="1:12" ht="16.5" thickBot="1">
      <c r="A75" s="207" t="s">
        <v>76</v>
      </c>
      <c r="B75" s="208"/>
      <c r="C75" s="208"/>
      <c r="D75" s="208"/>
      <c r="E75" s="208"/>
      <c r="F75" s="209"/>
      <c r="G75" s="62"/>
      <c r="H75" s="63"/>
      <c r="I75" s="62"/>
      <c r="J75" s="63"/>
      <c r="K75" s="62"/>
      <c r="L75" s="63"/>
    </row>
    <row r="76" spans="1:12" ht="15.75">
      <c r="A76" s="28"/>
      <c r="B76" s="19" t="s">
        <v>5</v>
      </c>
      <c r="C76" s="83" t="s">
        <v>3</v>
      </c>
      <c r="D76" s="21">
        <v>228</v>
      </c>
      <c r="E76" s="95">
        <v>2</v>
      </c>
      <c r="F76" s="112">
        <f>E76*D76</f>
        <v>456</v>
      </c>
      <c r="G76" s="62"/>
      <c r="H76" s="63"/>
      <c r="I76" s="62"/>
      <c r="J76" s="63"/>
      <c r="K76" s="62"/>
      <c r="L76" s="63"/>
    </row>
    <row r="77" spans="1:12" ht="15.75">
      <c r="A77" s="29"/>
      <c r="B77" s="108" t="s">
        <v>6</v>
      </c>
      <c r="C77" s="83" t="s">
        <v>3</v>
      </c>
      <c r="D77" s="30">
        <v>751</v>
      </c>
      <c r="E77" s="110">
        <v>2</v>
      </c>
      <c r="F77" s="122">
        <f>E77*D77</f>
        <v>1502</v>
      </c>
      <c r="G77" s="62"/>
      <c r="H77" s="63"/>
      <c r="I77" s="62"/>
      <c r="J77" s="63"/>
      <c r="K77" s="62"/>
      <c r="L77" s="63"/>
    </row>
    <row r="78" spans="1:12" ht="15.75">
      <c r="A78" s="29"/>
      <c r="B78" s="108" t="s">
        <v>77</v>
      </c>
      <c r="C78" s="83" t="s">
        <v>3</v>
      </c>
      <c r="D78" s="30">
        <v>4757</v>
      </c>
      <c r="E78" s="110">
        <v>5</v>
      </c>
      <c r="F78" s="122">
        <f>E78*D78</f>
        <v>23785</v>
      </c>
      <c r="G78" s="62"/>
      <c r="H78" s="63"/>
      <c r="I78" s="62"/>
      <c r="J78" s="63"/>
      <c r="K78" s="62"/>
      <c r="L78" s="63"/>
    </row>
    <row r="79" spans="1:12" ht="15.75">
      <c r="A79" s="29"/>
      <c r="B79" s="108" t="s">
        <v>78</v>
      </c>
      <c r="C79" s="83" t="s">
        <v>3</v>
      </c>
      <c r="D79" s="30">
        <v>248</v>
      </c>
      <c r="E79" s="110">
        <v>5</v>
      </c>
      <c r="F79" s="122">
        <f>E79*D79</f>
        <v>1240</v>
      </c>
      <c r="G79" s="62"/>
      <c r="H79" s="63"/>
      <c r="I79" s="62"/>
      <c r="J79" s="63"/>
      <c r="K79" s="62"/>
      <c r="L79" s="63"/>
    </row>
    <row r="80" spans="1:12" ht="15.75">
      <c r="A80" s="29"/>
      <c r="B80" s="108" t="s">
        <v>23</v>
      </c>
      <c r="C80" s="83"/>
      <c r="D80" s="30"/>
      <c r="E80" s="110"/>
      <c r="F80" s="122"/>
      <c r="G80" s="62"/>
      <c r="H80" s="63"/>
      <c r="I80" s="62"/>
      <c r="J80" s="63"/>
      <c r="K80" s="145"/>
      <c r="L80" s="63"/>
    </row>
    <row r="81" spans="1:12" ht="16.5" thickBot="1">
      <c r="A81" s="29"/>
      <c r="B81" s="108" t="s">
        <v>41</v>
      </c>
      <c r="C81" s="109"/>
      <c r="D81" s="30"/>
      <c r="E81" s="110"/>
      <c r="F81" s="111">
        <f>F80+F79+F78+F77+F76</f>
        <v>26983</v>
      </c>
      <c r="G81" s="62"/>
      <c r="H81" s="63"/>
      <c r="I81" s="62"/>
      <c r="J81" s="63"/>
      <c r="K81" s="62"/>
      <c r="L81" s="63"/>
    </row>
    <row r="82" spans="1:12" ht="13.5" customHeight="1" thickBot="1">
      <c r="A82" s="207" t="s">
        <v>14</v>
      </c>
      <c r="B82" s="208"/>
      <c r="C82" s="208"/>
      <c r="D82" s="208"/>
      <c r="E82" s="208"/>
      <c r="F82" s="209"/>
      <c r="G82" s="62"/>
      <c r="H82" s="63"/>
      <c r="I82" s="62"/>
      <c r="J82" s="63"/>
      <c r="K82" s="62"/>
      <c r="L82" s="63"/>
    </row>
    <row r="83" spans="1:12" ht="16.5" customHeight="1">
      <c r="A83" s="123"/>
      <c r="B83" s="19" t="s">
        <v>0</v>
      </c>
      <c r="C83" s="20" t="s">
        <v>1</v>
      </c>
      <c r="D83" s="21">
        <v>657</v>
      </c>
      <c r="E83" s="22">
        <v>10</v>
      </c>
      <c r="F83" s="117">
        <f aca="true" t="shared" si="1" ref="F83:F90">E83*D83</f>
        <v>6570</v>
      </c>
      <c r="G83" s="62"/>
      <c r="H83" s="63"/>
      <c r="I83" s="62"/>
      <c r="J83" s="63"/>
      <c r="K83" s="145" t="s">
        <v>144</v>
      </c>
      <c r="L83" s="63">
        <f>6.8*D83</f>
        <v>4467.599999999999</v>
      </c>
    </row>
    <row r="84" spans="1:12" ht="15.75" customHeight="1">
      <c r="A84" s="28"/>
      <c r="B84" s="80" t="s">
        <v>12</v>
      </c>
      <c r="C84" s="38" t="s">
        <v>3</v>
      </c>
      <c r="D84" s="30">
        <v>3686</v>
      </c>
      <c r="E84" s="39">
        <v>2</v>
      </c>
      <c r="F84" s="30">
        <f t="shared" si="1"/>
        <v>7372</v>
      </c>
      <c r="G84" s="62"/>
      <c r="H84" s="63"/>
      <c r="I84" s="62"/>
      <c r="J84" s="63"/>
      <c r="K84" s="62"/>
      <c r="L84" s="63"/>
    </row>
    <row r="85" spans="1:13" ht="20.25" customHeight="1">
      <c r="A85" s="28"/>
      <c r="B85" s="80" t="s">
        <v>10</v>
      </c>
      <c r="C85" s="38" t="s">
        <v>1</v>
      </c>
      <c r="D85" s="30">
        <v>155</v>
      </c>
      <c r="E85" s="39">
        <v>25</v>
      </c>
      <c r="F85" s="30">
        <f t="shared" si="1"/>
        <v>3875</v>
      </c>
      <c r="G85" s="62"/>
      <c r="H85" s="234"/>
      <c r="I85" s="62"/>
      <c r="J85" s="63"/>
      <c r="K85" s="145" t="s">
        <v>132</v>
      </c>
      <c r="L85" s="131">
        <f>4.5*D85</f>
        <v>697.5</v>
      </c>
      <c r="M85" s="140"/>
    </row>
    <row r="86" spans="1:12" ht="15.75">
      <c r="A86" s="28"/>
      <c r="B86" s="80" t="s">
        <v>79</v>
      </c>
      <c r="C86" s="38" t="s">
        <v>2</v>
      </c>
      <c r="D86" s="30">
        <v>417</v>
      </c>
      <c r="E86" s="39">
        <v>5</v>
      </c>
      <c r="F86" s="30">
        <f t="shared" si="1"/>
        <v>2085</v>
      </c>
      <c r="G86" s="62"/>
      <c r="H86" s="129"/>
      <c r="I86" s="62"/>
      <c r="J86" s="63"/>
      <c r="K86" s="62"/>
      <c r="L86" s="129"/>
    </row>
    <row r="87" spans="1:12" ht="17.25" customHeight="1">
      <c r="A87" s="29"/>
      <c r="B87" s="100" t="s">
        <v>52</v>
      </c>
      <c r="C87" s="38" t="s">
        <v>3</v>
      </c>
      <c r="D87" s="30">
        <v>295</v>
      </c>
      <c r="E87" s="39">
        <v>4</v>
      </c>
      <c r="F87" s="30">
        <f t="shared" si="1"/>
        <v>1180</v>
      </c>
      <c r="G87" s="62"/>
      <c r="H87" s="129">
        <v>295</v>
      </c>
      <c r="I87" s="62"/>
      <c r="J87" s="63"/>
      <c r="K87" s="62" t="s">
        <v>114</v>
      </c>
      <c r="L87" s="129">
        <v>295</v>
      </c>
    </row>
    <row r="88" spans="1:12" ht="17.25" customHeight="1">
      <c r="A88" s="29"/>
      <c r="B88" s="153" t="s">
        <v>11</v>
      </c>
      <c r="C88" s="20" t="s">
        <v>102</v>
      </c>
      <c r="D88" s="21">
        <v>42</v>
      </c>
      <c r="E88" s="154">
        <v>47.5</v>
      </c>
      <c r="F88" s="30">
        <f t="shared" si="1"/>
        <v>1995</v>
      </c>
      <c r="G88" s="62"/>
      <c r="H88" s="129">
        <v>3150</v>
      </c>
      <c r="I88" s="62"/>
      <c r="J88" s="63"/>
      <c r="K88" s="62" t="s">
        <v>128</v>
      </c>
      <c r="L88" s="129">
        <f>125*D88</f>
        <v>5250</v>
      </c>
    </row>
    <row r="89" spans="1:12" ht="17.25" customHeight="1">
      <c r="A89" s="29"/>
      <c r="B89" s="108" t="s">
        <v>110</v>
      </c>
      <c r="C89" s="38" t="s">
        <v>7</v>
      </c>
      <c r="D89" s="30">
        <v>2337</v>
      </c>
      <c r="E89" s="155">
        <v>1</v>
      </c>
      <c r="F89" s="30">
        <f t="shared" si="1"/>
        <v>2337</v>
      </c>
      <c r="G89" s="62"/>
      <c r="H89" s="236"/>
      <c r="I89" s="62"/>
      <c r="J89" s="63"/>
      <c r="K89" s="235"/>
      <c r="L89" s="236"/>
    </row>
    <row r="90" spans="1:12" ht="17.25" customHeight="1">
      <c r="A90" s="29"/>
      <c r="B90" s="108" t="s">
        <v>119</v>
      </c>
      <c r="C90" s="38" t="s">
        <v>7</v>
      </c>
      <c r="D90" s="30">
        <v>500</v>
      </c>
      <c r="E90" s="155">
        <v>0.7</v>
      </c>
      <c r="F90" s="30">
        <f t="shared" si="1"/>
        <v>350</v>
      </c>
      <c r="G90" s="62"/>
      <c r="H90" s="129">
        <v>350</v>
      </c>
      <c r="I90" s="62"/>
      <c r="J90" s="63"/>
      <c r="K90" s="62"/>
      <c r="L90" s="129"/>
    </row>
    <row r="91" spans="1:12" ht="17.25" customHeight="1" thickBot="1">
      <c r="A91" s="29"/>
      <c r="B91" s="171" t="s">
        <v>136</v>
      </c>
      <c r="C91" s="38" t="s">
        <v>2</v>
      </c>
      <c r="D91" s="30">
        <v>17</v>
      </c>
      <c r="E91" s="155">
        <v>70</v>
      </c>
      <c r="F91" s="158">
        <f>E91*D91</f>
        <v>1190</v>
      </c>
      <c r="G91" s="62"/>
      <c r="H91" s="129">
        <v>1190</v>
      </c>
      <c r="I91" s="62"/>
      <c r="J91" s="63"/>
      <c r="K91" s="62" t="s">
        <v>112</v>
      </c>
      <c r="L91" s="129">
        <v>1190</v>
      </c>
    </row>
    <row r="92" spans="1:12" ht="17.25" customHeight="1" thickBot="1">
      <c r="A92" s="85"/>
      <c r="B92" s="172" t="s">
        <v>41</v>
      </c>
      <c r="C92" s="84"/>
      <c r="D92" s="41"/>
      <c r="E92" s="173"/>
      <c r="F92" s="87">
        <f>SUM(F83:F91)</f>
        <v>26954</v>
      </c>
      <c r="G92" s="62"/>
      <c r="H92" s="129"/>
      <c r="I92" s="62"/>
      <c r="J92" s="63"/>
      <c r="K92" s="62"/>
      <c r="L92" s="129"/>
    </row>
    <row r="93" spans="1:12" ht="17.25" customHeight="1">
      <c r="A93" s="28"/>
      <c r="B93" s="238" t="s">
        <v>125</v>
      </c>
      <c r="C93" s="239"/>
      <c r="D93" s="240"/>
      <c r="E93" s="241"/>
      <c r="F93" s="242"/>
      <c r="G93" s="62"/>
      <c r="H93" s="234"/>
      <c r="I93" s="62"/>
      <c r="J93" s="63"/>
      <c r="K93" s="233"/>
      <c r="L93" s="234"/>
    </row>
    <row r="94" spans="1:12" ht="17.25" customHeight="1">
      <c r="A94" s="28"/>
      <c r="B94" s="238" t="s">
        <v>119</v>
      </c>
      <c r="C94" s="239" t="s">
        <v>7</v>
      </c>
      <c r="D94" s="240">
        <v>500</v>
      </c>
      <c r="E94" s="241">
        <v>2.7</v>
      </c>
      <c r="F94" s="242">
        <f>E94*D94</f>
        <v>1350</v>
      </c>
      <c r="G94" s="62"/>
      <c r="H94" s="234"/>
      <c r="I94" s="62"/>
      <c r="J94" s="63"/>
      <c r="K94" s="233" t="s">
        <v>135</v>
      </c>
      <c r="L94" s="234">
        <f>2.7*500</f>
        <v>1350</v>
      </c>
    </row>
    <row r="95" spans="1:12" ht="17.25" customHeight="1" thickBot="1">
      <c r="A95" s="180"/>
      <c r="B95" s="246" t="s">
        <v>133</v>
      </c>
      <c r="C95" s="247" t="s">
        <v>3</v>
      </c>
      <c r="D95" s="248">
        <v>82</v>
      </c>
      <c r="E95" s="249">
        <v>1</v>
      </c>
      <c r="F95" s="250">
        <v>82</v>
      </c>
      <c r="G95" s="62"/>
      <c r="H95" s="234"/>
      <c r="I95" s="62"/>
      <c r="J95" s="63"/>
      <c r="K95" s="233" t="s">
        <v>112</v>
      </c>
      <c r="L95" s="234">
        <v>82</v>
      </c>
    </row>
    <row r="96" spans="1:12" ht="16.5" thickBot="1">
      <c r="A96" s="207" t="s">
        <v>48</v>
      </c>
      <c r="B96" s="208"/>
      <c r="C96" s="208"/>
      <c r="D96" s="208"/>
      <c r="E96" s="208"/>
      <c r="F96" s="209"/>
      <c r="G96" s="62"/>
      <c r="H96" s="129"/>
      <c r="I96" s="62"/>
      <c r="J96" s="63"/>
      <c r="K96" s="62"/>
      <c r="L96" s="129"/>
    </row>
    <row r="97" spans="1:12" ht="22.5" customHeight="1">
      <c r="A97" s="123"/>
      <c r="B97" s="89" t="s">
        <v>50</v>
      </c>
      <c r="C97" s="38" t="s">
        <v>1</v>
      </c>
      <c r="D97" s="21">
        <v>774</v>
      </c>
      <c r="E97" s="22">
        <v>6</v>
      </c>
      <c r="F97" s="21">
        <f>E97*D97</f>
        <v>4644</v>
      </c>
      <c r="G97" s="62"/>
      <c r="H97" s="234"/>
      <c r="I97" s="62"/>
      <c r="J97" s="63"/>
      <c r="K97" s="233"/>
      <c r="L97" s="234"/>
    </row>
    <row r="98" spans="1:12" ht="22.5" customHeight="1">
      <c r="A98" s="174"/>
      <c r="B98" s="175" t="s">
        <v>120</v>
      </c>
      <c r="C98" s="38" t="s">
        <v>2</v>
      </c>
      <c r="D98" s="30">
        <v>781</v>
      </c>
      <c r="E98" s="39">
        <v>0.5</v>
      </c>
      <c r="F98" s="30">
        <f>E98*D98</f>
        <v>390.5</v>
      </c>
      <c r="G98" s="62"/>
      <c r="H98" s="177">
        <v>390.5</v>
      </c>
      <c r="I98" s="62"/>
      <c r="J98" s="63"/>
      <c r="K98" s="176" t="s">
        <v>112</v>
      </c>
      <c r="L98" s="177">
        <v>390.5</v>
      </c>
    </row>
    <row r="99" spans="1:12" ht="15" customHeight="1">
      <c r="A99" s="29"/>
      <c r="B99" s="157" t="s">
        <v>41</v>
      </c>
      <c r="C99" s="38"/>
      <c r="D99" s="30"/>
      <c r="E99" s="39"/>
      <c r="F99" s="158">
        <v>4644</v>
      </c>
      <c r="G99" s="62"/>
      <c r="H99" s="63"/>
      <c r="I99" s="62"/>
      <c r="J99" s="63"/>
      <c r="K99" s="159"/>
      <c r="L99" s="160"/>
    </row>
    <row r="100" spans="1:12" ht="26.25" customHeight="1" thickBot="1">
      <c r="A100" s="168"/>
      <c r="B100" s="161" t="s">
        <v>22</v>
      </c>
      <c r="C100" s="162"/>
      <c r="D100" s="162"/>
      <c r="E100" s="162"/>
      <c r="F100" s="163">
        <f>F99+F91+F81+F74+F62+F40+F29+F25+F18+F12</f>
        <v>433313.62000000005</v>
      </c>
      <c r="G100" s="62"/>
      <c r="H100" s="179">
        <f>SUM(H15:H98)</f>
        <v>78434.27</v>
      </c>
      <c r="I100" s="62"/>
      <c r="J100" s="63"/>
      <c r="K100" s="164"/>
      <c r="L100" s="202">
        <f>SUM(K14:L98)</f>
        <v>90673.67000000001</v>
      </c>
    </row>
    <row r="101" spans="1:12" ht="16.5" thickBot="1">
      <c r="A101" s="169"/>
      <c r="B101" s="206" t="s">
        <v>80</v>
      </c>
      <c r="C101" s="251"/>
      <c r="D101" s="251"/>
      <c r="E101" s="251"/>
      <c r="F101" s="251"/>
      <c r="G101" s="251"/>
      <c r="H101" s="251"/>
      <c r="I101" s="251"/>
      <c r="J101" s="251"/>
      <c r="K101" s="251"/>
      <c r="L101" s="252"/>
    </row>
    <row r="102" spans="1:12" ht="16.5" thickBot="1">
      <c r="A102" s="253"/>
      <c r="B102" s="213" t="s">
        <v>45</v>
      </c>
      <c r="C102" s="213"/>
      <c r="D102" s="213"/>
      <c r="E102" s="213"/>
      <c r="F102" s="214"/>
      <c r="G102" s="96"/>
      <c r="H102" s="97"/>
      <c r="I102" s="96"/>
      <c r="J102" s="97"/>
      <c r="K102" s="96"/>
      <c r="L102" s="97"/>
    </row>
    <row r="103" spans="1:12" ht="15.75" customHeight="1" thickBot="1">
      <c r="A103" s="254"/>
      <c r="B103" s="115" t="s">
        <v>64</v>
      </c>
      <c r="C103" s="116" t="s">
        <v>3</v>
      </c>
      <c r="D103" s="117">
        <v>119</v>
      </c>
      <c r="E103" s="118">
        <v>4</v>
      </c>
      <c r="F103" s="119">
        <f>E103*D103</f>
        <v>476</v>
      </c>
      <c r="G103" s="62"/>
      <c r="H103" s="63"/>
      <c r="I103" s="62"/>
      <c r="J103" s="127"/>
      <c r="K103" s="62"/>
      <c r="L103" s="63"/>
    </row>
    <row r="104" spans="1:12" ht="16.5" thickBot="1">
      <c r="A104" s="255"/>
      <c r="B104" s="105" t="s">
        <v>41</v>
      </c>
      <c r="C104" s="40"/>
      <c r="D104" s="41"/>
      <c r="E104" s="42"/>
      <c r="F104" s="106">
        <v>476</v>
      </c>
      <c r="G104" s="96"/>
      <c r="H104" s="97"/>
      <c r="I104" s="62"/>
      <c r="J104" s="63"/>
      <c r="K104" s="62"/>
      <c r="L104" s="63"/>
    </row>
    <row r="105" spans="1:12" ht="16.5" thickBot="1">
      <c r="A105" s="207" t="s">
        <v>83</v>
      </c>
      <c r="B105" s="208"/>
      <c r="C105" s="208"/>
      <c r="D105" s="208"/>
      <c r="E105" s="208"/>
      <c r="F105" s="209"/>
      <c r="G105" s="96"/>
      <c r="H105" s="97"/>
      <c r="I105" s="62"/>
      <c r="J105" s="63"/>
      <c r="K105" s="62"/>
      <c r="L105" s="63"/>
    </row>
    <row r="106" spans="1:15" ht="15.75">
      <c r="A106" s="27"/>
      <c r="B106" s="81" t="s">
        <v>84</v>
      </c>
      <c r="C106" s="50" t="s">
        <v>1</v>
      </c>
      <c r="D106" s="24">
        <v>738</v>
      </c>
      <c r="E106" s="34">
        <v>10</v>
      </c>
      <c r="F106" s="35">
        <f>E106*D106</f>
        <v>7380</v>
      </c>
      <c r="G106" s="96"/>
      <c r="H106" s="128"/>
      <c r="I106" s="62"/>
      <c r="J106" s="63"/>
      <c r="K106" s="62"/>
      <c r="L106" s="63"/>
      <c r="O106" s="3"/>
    </row>
    <row r="107" spans="1:12" ht="15.75">
      <c r="A107" s="27"/>
      <c r="B107" s="19" t="s">
        <v>68</v>
      </c>
      <c r="C107" s="50" t="s">
        <v>1</v>
      </c>
      <c r="D107" s="24">
        <v>61</v>
      </c>
      <c r="E107" s="34">
        <v>100</v>
      </c>
      <c r="F107" s="35">
        <f>E107*D107</f>
        <v>6100</v>
      </c>
      <c r="G107" s="96"/>
      <c r="H107" s="128"/>
      <c r="I107" s="62"/>
      <c r="J107" s="63"/>
      <c r="K107" s="62"/>
      <c r="L107" s="63"/>
    </row>
    <row r="108" spans="1:12" ht="15.75">
      <c r="A108" s="28"/>
      <c r="B108" s="19" t="s">
        <v>85</v>
      </c>
      <c r="C108" s="50" t="s">
        <v>1</v>
      </c>
      <c r="D108" s="21">
        <v>243</v>
      </c>
      <c r="E108" s="34">
        <v>20</v>
      </c>
      <c r="F108" s="35">
        <f>E108*D108</f>
        <v>4860</v>
      </c>
      <c r="G108" s="96"/>
      <c r="H108" s="128"/>
      <c r="I108" s="62"/>
      <c r="J108" s="63"/>
      <c r="K108" s="62"/>
      <c r="L108" s="63"/>
    </row>
    <row r="109" spans="1:12" ht="15.75">
      <c r="A109" s="28"/>
      <c r="B109" s="19" t="s">
        <v>71</v>
      </c>
      <c r="C109" s="50" t="s">
        <v>1</v>
      </c>
      <c r="D109" s="21">
        <v>178</v>
      </c>
      <c r="E109" s="34">
        <v>2</v>
      </c>
      <c r="F109" s="35">
        <f>E109*D109</f>
        <v>356</v>
      </c>
      <c r="G109" s="96"/>
      <c r="H109" s="128"/>
      <c r="I109" s="62"/>
      <c r="J109" s="63"/>
      <c r="K109" s="62"/>
      <c r="L109" s="63"/>
    </row>
    <row r="110" spans="1:12" ht="15.75">
      <c r="A110" s="28"/>
      <c r="B110" s="19" t="s">
        <v>70</v>
      </c>
      <c r="C110" s="50" t="s">
        <v>1</v>
      </c>
      <c r="D110" s="21">
        <v>143</v>
      </c>
      <c r="E110" s="34">
        <v>6</v>
      </c>
      <c r="F110" s="35">
        <f>E110*D110</f>
        <v>858</v>
      </c>
      <c r="G110" s="96"/>
      <c r="H110" s="128"/>
      <c r="I110" s="62"/>
      <c r="J110" s="63"/>
      <c r="K110" s="62"/>
      <c r="L110" s="63"/>
    </row>
    <row r="111" spans="1:12" ht="16.5" thickBot="1">
      <c r="A111" s="28"/>
      <c r="B111" s="64" t="s">
        <v>41</v>
      </c>
      <c r="C111" s="83"/>
      <c r="D111" s="21"/>
      <c r="E111" s="34"/>
      <c r="F111" s="121">
        <f>F110+F109+F108+F107+F106</f>
        <v>19554</v>
      </c>
      <c r="G111" s="96"/>
      <c r="H111" s="97"/>
      <c r="I111" s="62"/>
      <c r="J111" s="63"/>
      <c r="K111" s="62"/>
      <c r="L111" s="63"/>
    </row>
    <row r="112" spans="1:12" ht="16.5" thickBot="1">
      <c r="A112" s="207" t="s">
        <v>13</v>
      </c>
      <c r="B112" s="208"/>
      <c r="C112" s="208"/>
      <c r="D112" s="208"/>
      <c r="E112" s="208"/>
      <c r="F112" s="209"/>
      <c r="G112" s="222"/>
      <c r="H112" s="216"/>
      <c r="I112" s="222"/>
      <c r="J112" s="216"/>
      <c r="K112" s="62"/>
      <c r="L112" s="63"/>
    </row>
    <row r="113" spans="1:12" ht="15.75">
      <c r="A113" s="27"/>
      <c r="B113" s="98" t="s">
        <v>86</v>
      </c>
      <c r="C113" s="124" t="s">
        <v>3</v>
      </c>
      <c r="D113" s="24">
        <v>266</v>
      </c>
      <c r="E113" s="125">
        <v>10</v>
      </c>
      <c r="F113" s="126">
        <f>E113*D113</f>
        <v>2660</v>
      </c>
      <c r="G113" s="62"/>
      <c r="H113" s="127"/>
      <c r="I113" s="62"/>
      <c r="J113" s="63"/>
      <c r="K113" s="62"/>
      <c r="L113" s="63"/>
    </row>
    <row r="114" spans="1:12" ht="15.75">
      <c r="A114" s="28"/>
      <c r="B114" s="19" t="s">
        <v>87</v>
      </c>
      <c r="C114" s="83" t="s">
        <v>3</v>
      </c>
      <c r="D114" s="21">
        <v>1839</v>
      </c>
      <c r="E114" s="34">
        <v>3</v>
      </c>
      <c r="F114" s="35">
        <f>E114*D114</f>
        <v>5517</v>
      </c>
      <c r="G114" s="62"/>
      <c r="H114" s="63">
        <v>5517</v>
      </c>
      <c r="I114" s="62"/>
      <c r="J114" s="127"/>
      <c r="K114" s="62" t="s">
        <v>131</v>
      </c>
      <c r="L114" s="127">
        <f>2*D114</f>
        <v>3678</v>
      </c>
    </row>
    <row r="115" spans="1:12" ht="15.75">
      <c r="A115" s="28"/>
      <c r="B115" s="19" t="s">
        <v>92</v>
      </c>
      <c r="C115" s="83" t="s">
        <v>3</v>
      </c>
      <c r="D115" s="21">
        <v>999</v>
      </c>
      <c r="E115" s="34">
        <v>3</v>
      </c>
      <c r="F115" s="35">
        <f>E115*D115</f>
        <v>2997</v>
      </c>
      <c r="G115" s="62"/>
      <c r="H115" s="63"/>
      <c r="I115" s="62"/>
      <c r="J115" s="127"/>
      <c r="K115" s="62"/>
      <c r="L115" s="127"/>
    </row>
    <row r="116" spans="1:12" ht="15.75">
      <c r="A116" s="28"/>
      <c r="B116" s="19" t="s">
        <v>88</v>
      </c>
      <c r="C116" s="83" t="s">
        <v>3</v>
      </c>
      <c r="D116" s="21">
        <v>396</v>
      </c>
      <c r="E116" s="34">
        <v>5</v>
      </c>
      <c r="F116" s="35">
        <f aca="true" t="shared" si="2" ref="F116:F121">E116*D116</f>
        <v>1980</v>
      </c>
      <c r="G116" s="62"/>
      <c r="H116" s="127"/>
      <c r="I116" s="62"/>
      <c r="J116" s="63"/>
      <c r="K116" s="62"/>
      <c r="L116" s="127"/>
    </row>
    <row r="117" spans="1:12" ht="31.5">
      <c r="A117" s="28"/>
      <c r="B117" s="19" t="s">
        <v>89</v>
      </c>
      <c r="C117" s="83" t="s">
        <v>3</v>
      </c>
      <c r="D117" s="24">
        <v>999</v>
      </c>
      <c r="E117" s="34">
        <v>6</v>
      </c>
      <c r="F117" s="35">
        <f t="shared" si="2"/>
        <v>5994</v>
      </c>
      <c r="G117" s="62"/>
      <c r="H117" s="63"/>
      <c r="I117" s="62"/>
      <c r="J117" s="127"/>
      <c r="K117" s="62"/>
      <c r="L117" s="127"/>
    </row>
    <row r="118" spans="1:12" ht="15.75">
      <c r="A118" s="28"/>
      <c r="B118" s="19" t="s">
        <v>90</v>
      </c>
      <c r="C118" s="83" t="s">
        <v>3</v>
      </c>
      <c r="D118" s="21">
        <v>2529</v>
      </c>
      <c r="E118" s="34">
        <v>1</v>
      </c>
      <c r="F118" s="35">
        <v>2529</v>
      </c>
      <c r="G118" s="62"/>
      <c r="H118" s="127">
        <v>2529</v>
      </c>
      <c r="I118" s="62"/>
      <c r="J118" s="63"/>
      <c r="K118" s="62"/>
      <c r="L118" s="127"/>
    </row>
    <row r="119" spans="1:12" ht="22.5" customHeight="1">
      <c r="A119" s="29"/>
      <c r="B119" s="19" t="s">
        <v>46</v>
      </c>
      <c r="C119" s="83" t="s">
        <v>3</v>
      </c>
      <c r="D119" s="21">
        <v>2249</v>
      </c>
      <c r="E119" s="34">
        <v>1</v>
      </c>
      <c r="F119" s="35">
        <f t="shared" si="2"/>
        <v>2249</v>
      </c>
      <c r="G119" s="62"/>
      <c r="H119" s="127"/>
      <c r="I119" s="62"/>
      <c r="J119" s="63"/>
      <c r="K119" s="142"/>
      <c r="L119" s="199"/>
    </row>
    <row r="120" spans="1:12" ht="21.75" customHeight="1">
      <c r="A120" s="29"/>
      <c r="B120" s="19" t="s">
        <v>91</v>
      </c>
      <c r="C120" s="83" t="s">
        <v>3</v>
      </c>
      <c r="D120" s="21">
        <v>20000</v>
      </c>
      <c r="E120" s="34">
        <v>2</v>
      </c>
      <c r="F120" s="35">
        <f t="shared" si="2"/>
        <v>40000</v>
      </c>
      <c r="G120" s="62"/>
      <c r="H120" s="63">
        <v>20000</v>
      </c>
      <c r="I120" s="62"/>
      <c r="J120" s="127"/>
      <c r="K120" s="62"/>
      <c r="L120" s="127"/>
    </row>
    <row r="121" spans="1:12" ht="16.5" thickBot="1">
      <c r="A121" s="29"/>
      <c r="B121" s="19" t="s">
        <v>111</v>
      </c>
      <c r="C121" s="83" t="s">
        <v>3</v>
      </c>
      <c r="D121" s="21">
        <v>512</v>
      </c>
      <c r="E121" s="34">
        <v>1</v>
      </c>
      <c r="F121" s="35">
        <f t="shared" si="2"/>
        <v>512</v>
      </c>
      <c r="G121" s="62"/>
      <c r="H121" s="127"/>
      <c r="I121" s="62"/>
      <c r="J121" s="63"/>
      <c r="K121" s="233"/>
      <c r="L121" s="256"/>
    </row>
    <row r="122" spans="1:12" ht="16.5" thickBot="1">
      <c r="A122" s="85"/>
      <c r="B122" s="82" t="s">
        <v>8</v>
      </c>
      <c r="C122" s="84"/>
      <c r="D122" s="41"/>
      <c r="E122" s="77"/>
      <c r="F122" s="87">
        <f>F121+F120+F119+F118+F117+F116+F115+F114+F113</f>
        <v>64438</v>
      </c>
      <c r="G122" s="62"/>
      <c r="H122" s="178">
        <f>SUM(G103:H120)</f>
        <v>28046</v>
      </c>
      <c r="I122" s="215"/>
      <c r="J122" s="216"/>
      <c r="K122" s="62"/>
      <c r="L122" s="127"/>
    </row>
    <row r="123" spans="1:12" ht="16.5" thickBot="1">
      <c r="A123" s="60"/>
      <c r="B123" s="88" t="s">
        <v>81</v>
      </c>
      <c r="C123" s="61"/>
      <c r="D123" s="61"/>
      <c r="E123" s="61"/>
      <c r="F123" s="86">
        <f>F122+F111+F104</f>
        <v>84468</v>
      </c>
      <c r="G123" s="215"/>
      <c r="H123" s="216"/>
      <c r="I123" s="215"/>
      <c r="J123" s="216"/>
      <c r="K123" s="62"/>
      <c r="L123" s="203">
        <v>3678</v>
      </c>
    </row>
    <row r="124" spans="1:12" ht="17.25" thickBot="1">
      <c r="A124" s="85"/>
      <c r="B124" s="82" t="s">
        <v>82</v>
      </c>
      <c r="C124" s="84"/>
      <c r="D124" s="41"/>
      <c r="E124" s="77"/>
      <c r="F124" s="87">
        <f>F123+F100</f>
        <v>517781.62000000005</v>
      </c>
      <c r="G124" s="219">
        <f>H122+H100</f>
        <v>106480.27</v>
      </c>
      <c r="H124" s="220"/>
      <c r="I124" s="215"/>
      <c r="J124" s="216"/>
      <c r="K124" s="62"/>
      <c r="L124" s="200">
        <f>L114+L100</f>
        <v>94351.67000000001</v>
      </c>
    </row>
    <row r="125" spans="1:12" ht="15.75">
      <c r="A125" s="134"/>
      <c r="B125" s="135"/>
      <c r="C125" s="136"/>
      <c r="D125" s="137"/>
      <c r="E125" s="36"/>
      <c r="F125" s="143"/>
      <c r="G125" s="138"/>
      <c r="H125" s="139"/>
      <c r="I125" s="138"/>
      <c r="J125" s="146"/>
      <c r="K125" s="146"/>
      <c r="L125" s="201"/>
    </row>
    <row r="126" spans="1:12" ht="15.75">
      <c r="A126" s="26"/>
      <c r="B126" s="221" t="s">
        <v>53</v>
      </c>
      <c r="C126" s="221"/>
      <c r="D126" s="44"/>
      <c r="E126" s="37"/>
      <c r="F126" s="257"/>
      <c r="G126" s="133"/>
      <c r="H126" s="133"/>
      <c r="I126" s="133"/>
      <c r="J126" s="133"/>
      <c r="K126" s="133"/>
      <c r="L126" s="148"/>
    </row>
    <row r="127" spans="1:12" ht="15.75">
      <c r="A127" s="26"/>
      <c r="B127" s="43" t="s">
        <v>39</v>
      </c>
      <c r="C127" s="43" t="s">
        <v>38</v>
      </c>
      <c r="D127" s="44" t="s">
        <v>43</v>
      </c>
      <c r="E127" s="37"/>
      <c r="F127" s="133"/>
      <c r="G127" s="133"/>
      <c r="H127" s="133"/>
      <c r="I127" s="133"/>
      <c r="J127" s="146"/>
      <c r="K127" s="133"/>
      <c r="L127" s="147"/>
    </row>
    <row r="128" spans="1:12" ht="15.75">
      <c r="A128" s="45"/>
      <c r="B128" s="48" t="s">
        <v>24</v>
      </c>
      <c r="C128" s="46"/>
      <c r="D128" s="47"/>
      <c r="E128" s="47"/>
      <c r="F128" s="133"/>
      <c r="G128" s="133"/>
      <c r="H128" s="150"/>
      <c r="I128" s="150"/>
      <c r="J128" s="146"/>
      <c r="K128" s="133"/>
      <c r="L128" s="147"/>
    </row>
    <row r="129" spans="1:12" ht="15.75">
      <c r="A129" s="14"/>
      <c r="B129" s="14" t="s">
        <v>40</v>
      </c>
      <c r="C129" s="217" t="s">
        <v>42</v>
      </c>
      <c r="D129" s="217"/>
      <c r="E129" s="217"/>
      <c r="F129" s="133"/>
      <c r="G129" s="133"/>
      <c r="H129" s="133"/>
      <c r="I129" s="133"/>
      <c r="J129" s="146"/>
      <c r="K129" s="133"/>
      <c r="L129" s="149"/>
    </row>
    <row r="130" spans="1:12" ht="12.75">
      <c r="A130" s="15"/>
      <c r="B130" s="15"/>
      <c r="C130" s="218"/>
      <c r="D130" s="218"/>
      <c r="E130" s="258"/>
      <c r="F130" s="133"/>
      <c r="G130" s="133"/>
      <c r="H130" s="133"/>
      <c r="I130" s="133"/>
      <c r="J130" s="133"/>
      <c r="K130" s="133"/>
      <c r="L130" s="133"/>
    </row>
    <row r="131" spans="1:12" ht="15.75">
      <c r="A131" s="259"/>
      <c r="B131" s="14" t="s">
        <v>37</v>
      </c>
      <c r="C131" s="15"/>
      <c r="D131" s="15"/>
      <c r="E131" s="258"/>
      <c r="F131" s="133"/>
      <c r="G131" s="133"/>
      <c r="H131" s="257"/>
      <c r="I131" s="133"/>
      <c r="J131" s="146"/>
      <c r="K131" s="133"/>
      <c r="L131" s="133"/>
    </row>
    <row r="132" spans="1:12" ht="15.75">
      <c r="A132" s="11"/>
      <c r="B132" s="14"/>
      <c r="C132" s="15"/>
      <c r="D132" s="15"/>
      <c r="E132" s="13"/>
      <c r="J132" s="146"/>
      <c r="K132" s="133"/>
      <c r="L132" s="133"/>
    </row>
    <row r="133" spans="1:12" ht="15.75">
      <c r="A133" s="11"/>
      <c r="B133" s="14"/>
      <c r="C133" s="15"/>
      <c r="D133" s="15"/>
      <c r="E133" s="13"/>
      <c r="J133" s="146"/>
      <c r="K133" s="133"/>
      <c r="L133" s="150"/>
    </row>
    <row r="134" spans="1:12" ht="15.75">
      <c r="A134" s="11"/>
      <c r="B134" s="12"/>
      <c r="C134" s="13"/>
      <c r="D134" s="13"/>
      <c r="E134" s="13"/>
      <c r="J134" s="146"/>
      <c r="K134" s="133"/>
      <c r="L134" s="150"/>
    </row>
    <row r="135" spans="1:12" ht="15.75">
      <c r="A135" s="11"/>
      <c r="B135" s="14"/>
      <c r="C135" s="217"/>
      <c r="D135" s="217"/>
      <c r="E135" s="217"/>
      <c r="J135" s="146"/>
      <c r="K135" s="133"/>
      <c r="L135" s="133"/>
    </row>
    <row r="136" spans="1:5" ht="12.75">
      <c r="A136" s="11"/>
      <c r="B136" s="15"/>
      <c r="C136" s="218"/>
      <c r="D136" s="218"/>
      <c r="E136" s="13"/>
    </row>
    <row r="137" spans="2:12" ht="15.75">
      <c r="B137" s="14"/>
      <c r="C137" s="217"/>
      <c r="D137" s="217"/>
      <c r="E137" s="217"/>
      <c r="J137" s="139"/>
      <c r="L137" s="144"/>
    </row>
    <row r="138" spans="2:12" ht="12.75">
      <c r="B138" s="15"/>
      <c r="C138" s="218"/>
      <c r="D138" s="218"/>
      <c r="E138" s="13"/>
      <c r="L138" s="141"/>
    </row>
    <row r="139" spans="2:5" ht="12.75">
      <c r="B139" s="14"/>
      <c r="C139" s="217"/>
      <c r="D139" s="217"/>
      <c r="E139" s="217"/>
    </row>
    <row r="140" spans="2:10" ht="12.75">
      <c r="B140" s="15"/>
      <c r="C140" s="218"/>
      <c r="D140" s="218"/>
      <c r="E140" s="13"/>
      <c r="J140" s="3"/>
    </row>
    <row r="142" spans="10:12" ht="12.75">
      <c r="J142" s="141"/>
      <c r="L142" s="3"/>
    </row>
  </sheetData>
  <sheetProtection/>
  <mergeCells count="42">
    <mergeCell ref="C140:D140"/>
    <mergeCell ref="B26:F26"/>
    <mergeCell ref="B101:L101"/>
    <mergeCell ref="C135:E135"/>
    <mergeCell ref="C137:E137"/>
    <mergeCell ref="C138:D138"/>
    <mergeCell ref="C139:E139"/>
    <mergeCell ref="C130:D130"/>
    <mergeCell ref="A82:F82"/>
    <mergeCell ref="I124:J124"/>
    <mergeCell ref="K20:L20"/>
    <mergeCell ref="G6:H6"/>
    <mergeCell ref="A2:L2"/>
    <mergeCell ref="A4:L4"/>
    <mergeCell ref="A3:F3"/>
    <mergeCell ref="G5:J5"/>
    <mergeCell ref="G7:H7"/>
    <mergeCell ref="B8:F8"/>
    <mergeCell ref="B13:F13"/>
    <mergeCell ref="B19:F19"/>
    <mergeCell ref="K6:L6"/>
    <mergeCell ref="K7:L7"/>
    <mergeCell ref="I6:J6"/>
    <mergeCell ref="I7:J7"/>
    <mergeCell ref="I122:J122"/>
    <mergeCell ref="C129:E129"/>
    <mergeCell ref="C136:D136"/>
    <mergeCell ref="A112:F112"/>
    <mergeCell ref="G124:H124"/>
    <mergeCell ref="B126:C126"/>
    <mergeCell ref="G123:H123"/>
    <mergeCell ref="I123:J123"/>
    <mergeCell ref="G112:H112"/>
    <mergeCell ref="I112:J112"/>
    <mergeCell ref="A105:F105"/>
    <mergeCell ref="B16:F16"/>
    <mergeCell ref="A75:F75"/>
    <mergeCell ref="A96:F96"/>
    <mergeCell ref="A41:F41"/>
    <mergeCell ref="A69:F69"/>
    <mergeCell ref="B102:F102"/>
    <mergeCell ref="A34:F34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2015-07-31T07:50:41Z</cp:lastPrinted>
  <dcterms:created xsi:type="dcterms:W3CDTF">2007-06-25T09:23:11Z</dcterms:created>
  <dcterms:modified xsi:type="dcterms:W3CDTF">2016-03-10T12:24:00Z</dcterms:modified>
  <cp:category/>
  <cp:version/>
  <cp:contentType/>
  <cp:contentStatus/>
</cp:coreProperties>
</file>