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<sst xmlns="http://schemas.openxmlformats.org/spreadsheetml/2006/main" count="109" uniqueCount="85">
  <si>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</si>
  <si>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</si>
  <si>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</si>
  <si>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</si>
  <si>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</si>
  <si>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</si>
  <si>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</si>
  <si>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</si>
  <si>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</si>
  <si>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</si>
  <si>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</si>
  <si>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</si>
  <si>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</si>
  <si>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</si>
  <si>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</si>
  <si>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</si>
  <si>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</si>
  <si>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</si>
  <si>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</si>
  <si>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</si>
  <si>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</si>
  <si>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</si>
  <si>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</si>
  <si>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</si>
  <si>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</si>
  <si>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</si>
  <si>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</si>
  <si>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</si>
  <si>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</si>
  <si>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</si>
  <si>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</si>
  <si>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</si>
  <si>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</si>
  <si>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</si>
  <si>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</si>
  <si>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</si>
  <si>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</si>
  <si>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</si>
  <si>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</si>
  <si>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</si>
  <si>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</si>
  <si>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</si>
  <si>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</si>
  <si>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</si>
  <si>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</si>
  <si>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</si>
  <si>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</si>
  <si>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</si>
  <si>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</si>
  <si>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</si>
  <si>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</si>
  <si>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</si>
  <si>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</si>
  <si>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</si>
  <si>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</si>
  <si>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</si>
  <si>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</si>
  <si>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</si>
  <si>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</si>
  <si>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</si>
  <si>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</si>
  <si>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</si>
  <si>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</si>
  <si>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</si>
  <si>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</si>
  <si>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</si>
  <si>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</si>
  <si>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</si>
  <si>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 xml:space="preserve">Техобсл. видеонаб. - 30 руб./кварт.                   </t>
  </si>
  <si>
    <t>Экономист                                              О.В. Соколова</t>
  </si>
  <si>
    <t>техобсл. видеонаб. - 9,13 руб./кварт.</t>
  </si>
  <si>
    <r>
      <t>22,90                 1-й эт. - 19,50 руб./м</t>
    </r>
    <r>
      <rPr>
        <sz val="10"/>
        <rFont val="Calibri"/>
        <family val="2"/>
      </rPr>
      <t>²</t>
    </r>
  </si>
  <si>
    <t>"______" ________________ 2022 г.</t>
  </si>
  <si>
    <t>расчетным путем</t>
  </si>
  <si>
    <t>Приказ УГРТ Брянской области № 34/1-э от 20.12.21г.).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</si>
  <si>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34/18-тко от 20.12.21г.).</t>
    </r>
  </si>
  <si>
    <t>расх. на выпуск квит. кап. ремонт - 0,22 руб./м2</t>
  </si>
  <si>
    <t>1. Тех. обслуж. охран. системы - 141,30 руб./квартира                                                 2. расх. на выпуск квит. кап. ремонт - 0,22 руб./м2</t>
  </si>
  <si>
    <t>Тарифы на жилищно-коммунальные услуги с 01 июля 2022 года по УМКД "Байкал".</t>
  </si>
  <si>
    <r>
      <t>ГУП  "Брянсккоммунэнерго" -  2 637,12 (П</t>
    </r>
    <r>
      <rPr>
        <sz val="10"/>
        <rFont val="Arial"/>
        <family val="2"/>
      </rPr>
      <t>риказ УГРТ Брянской области № 31/159-т от 18.12.20г. в редакции от 20.12.2021г. №34/181-т).</t>
    </r>
  </si>
  <si>
    <r>
      <t>ГУП  "Брянсккоммунэнерго" -  2 207,96 (П</t>
    </r>
    <r>
      <rPr>
        <sz val="10"/>
        <rFont val="Arial"/>
        <family val="2"/>
      </rPr>
      <t>риказ УГРТ Брянской области № 34/186-т от 20.12.21г.).</t>
    </r>
  </si>
  <si>
    <r>
      <t xml:space="preserve">ГУП  "Брянсккоммунэнерго" -  176,80; 178,01 </t>
    </r>
    <r>
      <rPr>
        <sz val="10"/>
        <rFont val="Arial"/>
        <family val="2"/>
      </rPr>
      <t>(Приказ УГРТ Брянской области № 31/161-гвс от 18.12.20г. в редакции от 20.12.2021г. №34/187-гвс).</t>
    </r>
  </si>
  <si>
    <r>
      <t xml:space="preserve">ГУП  "Брянсккоммунэнерго" -  137,74 </t>
    </r>
    <r>
      <rPr>
        <sz val="10"/>
        <rFont val="Arial"/>
        <family val="2"/>
      </rPr>
      <t>(Приказ УГРТ Брянской области № 34/192-гвс от 20.12.21г.).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</si>
  <si>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№34/28-вк от 20.12.21г.).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</si>
  <si>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№34/28-вк от 20.12.21г.).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</si>
</sst>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wrapText="1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7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13">
      <selection activeCell="B29" sqref="B29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102" t="s">
        <v>7</v>
      </c>
      <c r="B2" s="102"/>
      <c r="C2" s="102"/>
      <c r="D2" s="102"/>
      <c r="E2" s="102"/>
      <c r="F2" s="102"/>
      <c r="G2" s="43"/>
      <c r="N2" s="103" t="s">
        <v>16</v>
      </c>
      <c r="O2" s="103"/>
      <c r="P2" s="103"/>
      <c r="Q2" s="103"/>
      <c r="R2" s="103"/>
      <c r="S2" s="10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7"/>
      <c r="AL2" s="7"/>
      <c r="AM2" s="7"/>
      <c r="AN2" s="7"/>
      <c r="AO2" s="7"/>
      <c r="AP2" s="5"/>
    </row>
    <row r="3" spans="1:41" ht="21" customHeight="1">
      <c r="A3" s="102" t="s">
        <v>64</v>
      </c>
      <c r="B3" s="102"/>
      <c r="C3" s="102"/>
      <c r="D3" s="102"/>
      <c r="E3" s="102"/>
      <c r="F3" s="102"/>
      <c r="G3" s="43"/>
      <c r="N3" s="103" t="s">
        <v>17</v>
      </c>
      <c r="O3" s="103"/>
      <c r="P3" s="103"/>
      <c r="Q3" s="103"/>
      <c r="R3" s="103"/>
      <c r="S3" s="10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7"/>
      <c r="AL3" s="7"/>
      <c r="AM3" s="7"/>
      <c r="AN3" s="7"/>
      <c r="AO3" s="7"/>
    </row>
    <row r="4" spans="1:42" ht="21" customHeight="1">
      <c r="A4" s="102" t="s">
        <v>72</v>
      </c>
      <c r="B4" s="102"/>
      <c r="C4" s="102"/>
      <c r="D4" s="102"/>
      <c r="E4" s="102"/>
      <c r="F4" s="102"/>
      <c r="G4" s="43"/>
      <c r="N4" s="103" t="s">
        <v>18</v>
      </c>
      <c r="O4" s="103"/>
      <c r="P4" s="103"/>
      <c r="Q4" s="103"/>
      <c r="R4" s="103"/>
      <c r="S4" s="10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7"/>
      <c r="AL4" s="7"/>
      <c r="AM4" s="7"/>
      <c r="AN4" s="7"/>
      <c r="AO4" s="7"/>
      <c r="AP4" s="5"/>
    </row>
    <row r="5" spans="14:42" ht="20.25" customHeight="1">
      <c r="N5" s="103" t="s">
        <v>69</v>
      </c>
      <c r="O5" s="103"/>
      <c r="P5" s="103"/>
      <c r="Q5" s="103"/>
      <c r="R5" s="103"/>
      <c r="S5" s="10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7"/>
      <c r="AL5" s="7"/>
      <c r="AM5" s="7"/>
      <c r="AN5" s="7"/>
      <c r="AO5" s="7"/>
      <c r="AP5" s="5"/>
    </row>
    <row r="6" spans="14:42" ht="19.5" customHeight="1">
      <c r="N6" s="103"/>
      <c r="O6" s="103"/>
      <c r="P6" s="103"/>
      <c r="Q6" s="103"/>
      <c r="R6" s="103"/>
      <c r="S6" s="10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7"/>
      <c r="AL6" s="7"/>
      <c r="AM6" s="7"/>
      <c r="AN6" s="7"/>
      <c r="AO6" s="7"/>
      <c r="AP6" s="5"/>
    </row>
    <row r="7" spans="14:42" ht="19.5" customHeight="1">
      <c r="N7" s="44"/>
      <c r="O7" s="44"/>
      <c r="P7" s="44"/>
      <c r="Q7" s="44"/>
      <c r="R7" s="44"/>
      <c r="S7" s="4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5"/>
      <c r="AO8" s="45"/>
      <c r="AP8" s="3"/>
      <c r="AQ8" s="3"/>
      <c r="AR8" s="3"/>
      <c r="AS8" s="3"/>
      <c r="AT8" s="3"/>
    </row>
    <row r="9" spans="1:46" ht="18.75">
      <c r="A9" s="111" t="s">
        <v>78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46"/>
      <c r="AL9" s="46"/>
      <c r="AM9" s="46"/>
      <c r="AN9" s="46"/>
      <c r="AO9" s="46"/>
      <c r="AP9" s="6"/>
      <c r="AQ9" s="6"/>
      <c r="AR9" s="6"/>
      <c r="AS9" s="6"/>
      <c r="AT9" s="6"/>
    </row>
    <row r="10" ht="13.5" thickBot="1"/>
    <row r="11" spans="1:36" ht="32.25" customHeight="1">
      <c r="A11" s="112" t="s">
        <v>6</v>
      </c>
      <c r="B11" s="86" t="s">
        <v>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6" t="s">
        <v>3</v>
      </c>
      <c r="O11" s="86"/>
      <c r="P11" s="87"/>
      <c r="Q11" s="87"/>
      <c r="R11" s="87"/>
      <c r="S11" s="87"/>
      <c r="T11" s="86" t="s">
        <v>4</v>
      </c>
      <c r="U11" s="86"/>
      <c r="V11" s="86"/>
      <c r="W11" s="86"/>
      <c r="X11" s="86"/>
      <c r="Y11" s="87"/>
      <c r="Z11" s="86" t="s">
        <v>15</v>
      </c>
      <c r="AA11" s="87"/>
      <c r="AB11" s="87"/>
      <c r="AC11" s="87"/>
      <c r="AD11" s="86" t="s">
        <v>61</v>
      </c>
      <c r="AE11" s="86" t="s">
        <v>63</v>
      </c>
      <c r="AF11" s="87"/>
      <c r="AG11" s="87"/>
      <c r="AH11" s="87"/>
      <c r="AI11" s="86" t="s">
        <v>50</v>
      </c>
      <c r="AJ11" s="104" t="s">
        <v>60</v>
      </c>
    </row>
    <row r="12" spans="1:36" ht="91.5" customHeight="1">
      <c r="A12" s="113"/>
      <c r="B12" s="77" t="s">
        <v>2</v>
      </c>
      <c r="C12" s="84"/>
      <c r="D12" s="84"/>
      <c r="E12" s="84"/>
      <c r="F12" s="84"/>
      <c r="G12" s="84"/>
      <c r="H12" s="77" t="s">
        <v>14</v>
      </c>
      <c r="I12" s="77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59" t="s">
        <v>24</v>
      </c>
      <c r="AA12" s="42" t="s">
        <v>25</v>
      </c>
      <c r="AB12" s="42" t="s">
        <v>26</v>
      </c>
      <c r="AC12" s="42" t="s">
        <v>15</v>
      </c>
      <c r="AD12" s="84"/>
      <c r="AE12" s="77"/>
      <c r="AF12" s="84"/>
      <c r="AG12" s="84"/>
      <c r="AH12" s="84"/>
      <c r="AI12" s="77"/>
      <c r="AJ12" s="105"/>
    </row>
    <row r="13" spans="1:36" ht="47.25" customHeight="1">
      <c r="A13" s="113"/>
      <c r="B13" s="77" t="s">
        <v>36</v>
      </c>
      <c r="C13" s="77"/>
      <c r="D13" s="77"/>
      <c r="E13" s="77" t="s">
        <v>1</v>
      </c>
      <c r="F13" s="77" t="s">
        <v>8</v>
      </c>
      <c r="G13" s="77" t="s">
        <v>37</v>
      </c>
      <c r="H13" s="77" t="s">
        <v>38</v>
      </c>
      <c r="I13" s="77" t="s">
        <v>53</v>
      </c>
      <c r="J13" s="77" t="s">
        <v>23</v>
      </c>
      <c r="K13" s="77" t="s">
        <v>41</v>
      </c>
      <c r="L13" s="77" t="s">
        <v>42</v>
      </c>
      <c r="M13" s="77" t="s">
        <v>43</v>
      </c>
      <c r="N13" s="77" t="s">
        <v>38</v>
      </c>
      <c r="O13" s="77" t="s">
        <v>53</v>
      </c>
      <c r="P13" s="77" t="s">
        <v>23</v>
      </c>
      <c r="Q13" s="77" t="s">
        <v>44</v>
      </c>
      <c r="R13" s="77" t="s">
        <v>45</v>
      </c>
      <c r="S13" s="77" t="s">
        <v>46</v>
      </c>
      <c r="T13" s="77" t="s">
        <v>38</v>
      </c>
      <c r="U13" s="77" t="s">
        <v>54</v>
      </c>
      <c r="V13" s="77" t="s">
        <v>23</v>
      </c>
      <c r="W13" s="77" t="s">
        <v>55</v>
      </c>
      <c r="X13" s="77" t="s">
        <v>56</v>
      </c>
      <c r="Y13" s="77" t="s">
        <v>57</v>
      </c>
      <c r="Z13" s="77" t="s">
        <v>39</v>
      </c>
      <c r="AA13" s="77" t="s">
        <v>39</v>
      </c>
      <c r="AB13" s="77" t="s">
        <v>39</v>
      </c>
      <c r="AC13" s="77" t="s">
        <v>39</v>
      </c>
      <c r="AD13" s="77" t="s">
        <v>62</v>
      </c>
      <c r="AE13" s="77" t="s">
        <v>40</v>
      </c>
      <c r="AF13" s="77" t="s">
        <v>47</v>
      </c>
      <c r="AG13" s="77" t="s">
        <v>48</v>
      </c>
      <c r="AH13" s="77" t="s">
        <v>49</v>
      </c>
      <c r="AI13" s="77"/>
      <c r="AJ13" s="105"/>
    </row>
    <row r="14" spans="1:36" ht="63.75" customHeight="1">
      <c r="A14" s="113"/>
      <c r="B14" s="42" t="s">
        <v>10</v>
      </c>
      <c r="C14" s="42" t="s">
        <v>9</v>
      </c>
      <c r="D14" s="42" t="s">
        <v>11</v>
      </c>
      <c r="E14" s="77"/>
      <c r="F14" s="77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105"/>
    </row>
    <row r="15" spans="1:36" s="4" customFormat="1" ht="59.25" customHeight="1">
      <c r="A15" s="55" t="s">
        <v>12</v>
      </c>
      <c r="B15" s="21">
        <v>6638.3</v>
      </c>
      <c r="C15" s="21">
        <v>0</v>
      </c>
      <c r="D15" s="21">
        <f>B15+C15</f>
        <v>6638.3</v>
      </c>
      <c r="E15" s="50" t="s">
        <v>5</v>
      </c>
      <c r="F15" s="21">
        <v>2637.12</v>
      </c>
      <c r="G15" s="21">
        <v>26.07</v>
      </c>
      <c r="H15" s="21">
        <v>178.01</v>
      </c>
      <c r="I15" s="50">
        <v>4.53</v>
      </c>
      <c r="J15" s="21">
        <f>H15*I15</f>
        <v>806.3853</v>
      </c>
      <c r="K15" s="23">
        <v>0.004</v>
      </c>
      <c r="L15" s="23">
        <v>3.838</v>
      </c>
      <c r="M15" s="31">
        <f>L15*H15/D15</f>
        <v>0.10291827425696337</v>
      </c>
      <c r="N15" s="50">
        <v>23.58</v>
      </c>
      <c r="O15" s="50">
        <v>6.255</v>
      </c>
      <c r="P15" s="21">
        <f aca="true" t="shared" si="0" ref="P15:P25">N15*O15</f>
        <v>147.4929</v>
      </c>
      <c r="Q15" s="23">
        <v>0.006</v>
      </c>
      <c r="R15" s="23">
        <v>5.757</v>
      </c>
      <c r="S15" s="31">
        <f>R15*N15/D15</f>
        <v>0.020449521714896883</v>
      </c>
      <c r="T15" s="21">
        <v>18.97</v>
      </c>
      <c r="U15" s="21">
        <v>7.19</v>
      </c>
      <c r="V15" s="21">
        <f>T15*U15</f>
        <v>136.3943</v>
      </c>
      <c r="W15" s="39">
        <v>0.01</v>
      </c>
      <c r="X15" s="39">
        <v>9.595</v>
      </c>
      <c r="Y15" s="33">
        <f>X15*T15/D15</f>
        <v>0.027419241372038022</v>
      </c>
      <c r="Z15" s="22">
        <v>21.69</v>
      </c>
      <c r="AA15" s="22">
        <v>4.5</v>
      </c>
      <c r="AB15" s="22"/>
      <c r="AC15" s="21">
        <v>17.19</v>
      </c>
      <c r="AD15" s="21">
        <v>81.18</v>
      </c>
      <c r="AE15" s="21">
        <v>3.06</v>
      </c>
      <c r="AF15" s="21">
        <v>1.47</v>
      </c>
      <c r="AG15" s="23">
        <v>3053.219</v>
      </c>
      <c r="AH15" s="31">
        <f>AG15*AE15/D15</f>
        <v>1.4074160764051038</v>
      </c>
      <c r="AI15" s="64">
        <v>23</v>
      </c>
      <c r="AJ15" s="65" t="s">
        <v>70</v>
      </c>
    </row>
    <row r="16" spans="1:36" s="4" customFormat="1" ht="13.5" customHeight="1">
      <c r="A16" s="55" t="s">
        <v>13</v>
      </c>
      <c r="B16" s="21">
        <v>4579.6</v>
      </c>
      <c r="C16" s="21">
        <v>151.74</v>
      </c>
      <c r="D16" s="21">
        <f>B16+C16</f>
        <v>4731.34</v>
      </c>
      <c r="E16" s="50" t="s">
        <v>5</v>
      </c>
      <c r="F16" s="21">
        <v>2637.12</v>
      </c>
      <c r="G16" s="21">
        <v>36.92</v>
      </c>
      <c r="H16" s="21">
        <v>178.01</v>
      </c>
      <c r="I16" s="50">
        <v>4.53</v>
      </c>
      <c r="J16" s="21">
        <f aca="true" t="shared" si="1" ref="J16:J24">H16*I16</f>
        <v>806.3853</v>
      </c>
      <c r="K16" s="23">
        <v>0.004</v>
      </c>
      <c r="L16" s="23">
        <v>4.132</v>
      </c>
      <c r="M16" s="31">
        <f>L16*H16/D16</f>
        <v>0.15546067710204717</v>
      </c>
      <c r="N16" s="50">
        <v>23.58</v>
      </c>
      <c r="O16" s="50">
        <v>6.255</v>
      </c>
      <c r="P16" s="21">
        <f t="shared" si="0"/>
        <v>147.4929</v>
      </c>
      <c r="Q16" s="23">
        <v>0.006</v>
      </c>
      <c r="R16" s="23">
        <v>6.198</v>
      </c>
      <c r="S16" s="31">
        <f>R16*N16/D16</f>
        <v>0.030889523898092297</v>
      </c>
      <c r="T16" s="21">
        <v>18.97</v>
      </c>
      <c r="U16" s="21">
        <v>7.19</v>
      </c>
      <c r="V16" s="21">
        <f aca="true" t="shared" si="2" ref="V16:V21">T16*U16</f>
        <v>136.3943</v>
      </c>
      <c r="W16" s="39">
        <v>0.01</v>
      </c>
      <c r="X16" s="39">
        <v>10.33</v>
      </c>
      <c r="Y16" s="33">
        <f>X16*T16/D16</f>
        <v>0.04141746312883876</v>
      </c>
      <c r="Z16" s="22">
        <v>21.35</v>
      </c>
      <c r="AA16" s="22">
        <v>4.5</v>
      </c>
      <c r="AB16" s="23"/>
      <c r="AC16" s="21">
        <v>16.85</v>
      </c>
      <c r="AD16" s="21">
        <v>81.18</v>
      </c>
      <c r="AE16" s="21">
        <v>3.06</v>
      </c>
      <c r="AF16" s="21">
        <v>1.19</v>
      </c>
      <c r="AG16" s="23">
        <v>2037.387</v>
      </c>
      <c r="AH16" s="31">
        <f>AG16*AE16/D16</f>
        <v>1.3176825635020946</v>
      </c>
      <c r="AI16" s="64">
        <v>25</v>
      </c>
      <c r="AJ16" s="66"/>
    </row>
    <row r="17" spans="1:36" s="4" customFormat="1" ht="14.25">
      <c r="A17" s="56" t="s">
        <v>27</v>
      </c>
      <c r="B17" s="24">
        <v>3755.5</v>
      </c>
      <c r="C17" s="24">
        <v>44.5</v>
      </c>
      <c r="D17" s="24">
        <f>B17+C17</f>
        <v>3800</v>
      </c>
      <c r="E17" s="60" t="s">
        <v>5</v>
      </c>
      <c r="F17" s="21">
        <v>2637.12</v>
      </c>
      <c r="G17" s="24">
        <v>28.48</v>
      </c>
      <c r="H17" s="21">
        <v>176.8</v>
      </c>
      <c r="I17" s="50">
        <v>4.53</v>
      </c>
      <c r="J17" s="21">
        <f t="shared" si="1"/>
        <v>800.9040000000001</v>
      </c>
      <c r="K17" s="23">
        <v>0.011</v>
      </c>
      <c r="L17" s="23">
        <v>6.705</v>
      </c>
      <c r="M17" s="31">
        <f>L17*H17/D17</f>
        <v>0.3119589473684211</v>
      </c>
      <c r="N17" s="50">
        <v>23.58</v>
      </c>
      <c r="O17" s="50">
        <v>6.255</v>
      </c>
      <c r="P17" s="21">
        <f t="shared" si="0"/>
        <v>147.4929</v>
      </c>
      <c r="Q17" s="23">
        <v>0.017</v>
      </c>
      <c r="R17" s="23">
        <v>10.362</v>
      </c>
      <c r="S17" s="31">
        <f>R17*N17/D17</f>
        <v>0.06429893684210526</v>
      </c>
      <c r="T17" s="21">
        <v>18.97</v>
      </c>
      <c r="U17" s="21">
        <v>7.19</v>
      </c>
      <c r="V17" s="21">
        <f t="shared" si="2"/>
        <v>136.3943</v>
      </c>
      <c r="W17" s="99" t="s">
        <v>67</v>
      </c>
      <c r="X17" s="80"/>
      <c r="Y17" s="79"/>
      <c r="Z17" s="25">
        <v>17</v>
      </c>
      <c r="AA17" s="25"/>
      <c r="AB17" s="26"/>
      <c r="AC17" s="24">
        <v>17</v>
      </c>
      <c r="AD17" s="21">
        <v>81.18</v>
      </c>
      <c r="AE17" s="24">
        <v>4.37</v>
      </c>
      <c r="AF17" s="24">
        <v>1.11</v>
      </c>
      <c r="AG17" s="26">
        <v>1990.452</v>
      </c>
      <c r="AH17" s="31">
        <f>AG17*AE17/D17</f>
        <v>2.2890198</v>
      </c>
      <c r="AI17" s="67">
        <v>23</v>
      </c>
      <c r="AJ17" s="68"/>
    </row>
    <row r="18" spans="1:36" s="4" customFormat="1" ht="24" customHeight="1">
      <c r="A18" s="55" t="s">
        <v>28</v>
      </c>
      <c r="B18" s="108">
        <v>4561.4</v>
      </c>
      <c r="C18" s="108">
        <v>830.1</v>
      </c>
      <c r="D18" s="110">
        <f>B18+C18</f>
        <v>5391.5</v>
      </c>
      <c r="E18" s="60" t="s">
        <v>5</v>
      </c>
      <c r="F18" s="21">
        <v>2207.96</v>
      </c>
      <c r="G18" s="107" t="s">
        <v>73</v>
      </c>
      <c r="H18" s="21">
        <v>137.74</v>
      </c>
      <c r="I18" s="21">
        <v>4.53</v>
      </c>
      <c r="J18" s="24">
        <f>H18*I18</f>
        <v>623.9622</v>
      </c>
      <c r="K18" s="23">
        <v>0.011</v>
      </c>
      <c r="L18" s="26">
        <v>3.334</v>
      </c>
      <c r="M18" s="61">
        <v>0.1991</v>
      </c>
      <c r="N18" s="50">
        <v>23.58</v>
      </c>
      <c r="O18" s="50">
        <v>6.255</v>
      </c>
      <c r="P18" s="21">
        <f t="shared" si="0"/>
        <v>147.4929</v>
      </c>
      <c r="Q18" s="23">
        <v>0.017</v>
      </c>
      <c r="R18" s="26">
        <v>5.153</v>
      </c>
      <c r="S18" s="32">
        <f>R18*N18/2307</f>
        <v>0.05266915474642392</v>
      </c>
      <c r="T18" s="21">
        <v>18.97</v>
      </c>
      <c r="U18" s="21">
        <v>7.19</v>
      </c>
      <c r="V18" s="21">
        <f t="shared" si="2"/>
        <v>136.3943</v>
      </c>
      <c r="W18" s="39">
        <v>0.028</v>
      </c>
      <c r="X18" s="39">
        <v>8.487</v>
      </c>
      <c r="Y18" s="33">
        <f>X18*T18/2307</f>
        <v>0.06978690507152145</v>
      </c>
      <c r="Z18" s="22">
        <v>19.3</v>
      </c>
      <c r="AA18" s="22"/>
      <c r="AB18" s="23"/>
      <c r="AC18" s="24">
        <v>19.3</v>
      </c>
      <c r="AD18" s="21">
        <v>81.18</v>
      </c>
      <c r="AE18" s="21">
        <v>4.37</v>
      </c>
      <c r="AF18" s="26">
        <v>0.73</v>
      </c>
      <c r="AG18" s="69">
        <v>1153.685</v>
      </c>
      <c r="AH18" s="32">
        <f>AG18*AE18/2307</f>
        <v>2.185350433463372</v>
      </c>
      <c r="AI18" s="67">
        <v>23</v>
      </c>
      <c r="AJ18" s="100" t="s">
        <v>76</v>
      </c>
    </row>
    <row r="19" spans="1:36" s="4" customFormat="1" ht="27" customHeight="1">
      <c r="A19" s="55" t="s">
        <v>29</v>
      </c>
      <c r="B19" s="109"/>
      <c r="C19" s="109"/>
      <c r="D19" s="110"/>
      <c r="E19" s="60" t="s">
        <v>5</v>
      </c>
      <c r="F19" s="21">
        <v>2207.96</v>
      </c>
      <c r="G19" s="84"/>
      <c r="H19" s="21">
        <v>137.74</v>
      </c>
      <c r="I19" s="21">
        <v>4.53</v>
      </c>
      <c r="J19" s="24">
        <f>H19*I19</f>
        <v>623.9622</v>
      </c>
      <c r="K19" s="23">
        <v>0.007</v>
      </c>
      <c r="L19" s="26">
        <v>2.738</v>
      </c>
      <c r="M19" s="61">
        <v>0.1223</v>
      </c>
      <c r="N19" s="50">
        <v>23.58</v>
      </c>
      <c r="O19" s="50">
        <v>6.255</v>
      </c>
      <c r="P19" s="21">
        <f t="shared" si="0"/>
        <v>147.4929</v>
      </c>
      <c r="Q19" s="23">
        <v>0.011</v>
      </c>
      <c r="R19" s="26">
        <v>4.303</v>
      </c>
      <c r="S19" s="32">
        <f>R19*N19/3084.5</f>
        <v>0.03289503647268601</v>
      </c>
      <c r="T19" s="21">
        <v>18.97</v>
      </c>
      <c r="U19" s="21">
        <v>7.19</v>
      </c>
      <c r="V19" s="21">
        <f t="shared" si="2"/>
        <v>136.3943</v>
      </c>
      <c r="W19" s="39">
        <v>0.018</v>
      </c>
      <c r="X19" s="39">
        <v>7.042</v>
      </c>
      <c r="Y19" s="33">
        <f>X19*T19/3084.5</f>
        <v>0.043309041984114116</v>
      </c>
      <c r="Z19" s="22">
        <v>23.8</v>
      </c>
      <c r="AA19" s="22">
        <v>4.5</v>
      </c>
      <c r="AB19" s="23"/>
      <c r="AC19" s="24">
        <v>19.3</v>
      </c>
      <c r="AD19" s="21">
        <v>81.18</v>
      </c>
      <c r="AE19" s="21">
        <v>4.37</v>
      </c>
      <c r="AF19" s="26">
        <v>1.47</v>
      </c>
      <c r="AG19" s="69">
        <v>1948.779</v>
      </c>
      <c r="AH19" s="32">
        <f>AG19*AE19/3084.5</f>
        <v>2.760954524234074</v>
      </c>
      <c r="AI19" s="67">
        <v>23</v>
      </c>
      <c r="AJ19" s="101"/>
    </row>
    <row r="20" spans="1:36" s="4" customFormat="1" ht="13.5" customHeight="1">
      <c r="A20" s="56" t="s">
        <v>31</v>
      </c>
      <c r="B20" s="24">
        <v>4154</v>
      </c>
      <c r="C20" s="24">
        <v>0</v>
      </c>
      <c r="D20" s="24">
        <f aca="true" t="shared" si="3" ref="D20:D26">B20+C20</f>
        <v>4154</v>
      </c>
      <c r="E20" s="60" t="s">
        <v>5</v>
      </c>
      <c r="F20" s="21">
        <v>2637.12</v>
      </c>
      <c r="G20" s="24">
        <v>30.76</v>
      </c>
      <c r="H20" s="21">
        <v>178.01</v>
      </c>
      <c r="I20" s="50">
        <v>4.53</v>
      </c>
      <c r="J20" s="21">
        <f t="shared" si="1"/>
        <v>806.3853</v>
      </c>
      <c r="K20" s="23">
        <v>0.007</v>
      </c>
      <c r="L20" s="23">
        <v>5.664</v>
      </c>
      <c r="M20" s="33">
        <f>L20*H20/D20</f>
        <v>0.24271753490611456</v>
      </c>
      <c r="N20" s="50">
        <v>23.58</v>
      </c>
      <c r="O20" s="50">
        <v>6.255</v>
      </c>
      <c r="P20" s="21">
        <f t="shared" si="0"/>
        <v>147.4929</v>
      </c>
      <c r="Q20" s="23">
        <v>0.011</v>
      </c>
      <c r="R20" s="23">
        <v>8.901</v>
      </c>
      <c r="S20" s="31">
        <f aca="true" t="shared" si="4" ref="S20:S26">R20*N20/D20</f>
        <v>0.05052613866153105</v>
      </c>
      <c r="T20" s="21">
        <v>18.97</v>
      </c>
      <c r="U20" s="21">
        <v>7.19</v>
      </c>
      <c r="V20" s="21">
        <f t="shared" si="2"/>
        <v>136.3943</v>
      </c>
      <c r="W20" s="39">
        <v>0.018</v>
      </c>
      <c r="X20" s="39">
        <v>14.566</v>
      </c>
      <c r="Y20" s="33">
        <f aca="true" t="shared" si="5" ref="Y20:Y26">X20*T20/D20</f>
        <v>0.06651830043331729</v>
      </c>
      <c r="Z20" s="25">
        <v>21.93</v>
      </c>
      <c r="AA20" s="25">
        <v>4.5</v>
      </c>
      <c r="AB20" s="26"/>
      <c r="AC20" s="24">
        <v>17.43</v>
      </c>
      <c r="AD20" s="21">
        <v>81.18</v>
      </c>
      <c r="AE20" s="24">
        <v>4.37</v>
      </c>
      <c r="AF20" s="24">
        <v>1.47</v>
      </c>
      <c r="AG20" s="26">
        <v>2711.974</v>
      </c>
      <c r="AH20" s="32">
        <f aca="true" t="shared" si="6" ref="AH20:AH26">AG20*AE20/D20</f>
        <v>2.8529914251324024</v>
      </c>
      <c r="AI20" s="67">
        <v>23</v>
      </c>
      <c r="AJ20" s="71"/>
    </row>
    <row r="21" spans="1:36" s="4" customFormat="1" ht="13.5" customHeight="1">
      <c r="A21" s="56" t="s">
        <v>30</v>
      </c>
      <c r="B21" s="24">
        <v>5052</v>
      </c>
      <c r="C21" s="24">
        <v>0</v>
      </c>
      <c r="D21" s="24">
        <f t="shared" si="3"/>
        <v>5052</v>
      </c>
      <c r="E21" s="60" t="s">
        <v>5</v>
      </c>
      <c r="F21" s="21">
        <v>2637.12</v>
      </c>
      <c r="G21" s="24">
        <v>19.05</v>
      </c>
      <c r="H21" s="21">
        <v>178.01</v>
      </c>
      <c r="I21" s="50">
        <v>4.53</v>
      </c>
      <c r="J21" s="21">
        <f t="shared" si="1"/>
        <v>806.3853</v>
      </c>
      <c r="K21" s="23">
        <v>0.007</v>
      </c>
      <c r="L21" s="23">
        <v>3.845</v>
      </c>
      <c r="M21" s="33">
        <f>L21*H21/D21</f>
        <v>0.1354806908155186</v>
      </c>
      <c r="N21" s="50">
        <v>23.58</v>
      </c>
      <c r="O21" s="50">
        <v>6.255</v>
      </c>
      <c r="P21" s="21">
        <f t="shared" si="0"/>
        <v>147.4929</v>
      </c>
      <c r="Q21" s="23">
        <v>0.011</v>
      </c>
      <c r="R21" s="23">
        <v>6.042</v>
      </c>
      <c r="S21" s="31">
        <f t="shared" si="4"/>
        <v>0.028200783847980998</v>
      </c>
      <c r="T21" s="21">
        <v>18.97</v>
      </c>
      <c r="U21" s="21">
        <v>7.19</v>
      </c>
      <c r="V21" s="21">
        <f t="shared" si="2"/>
        <v>136.3943</v>
      </c>
      <c r="W21" s="39">
        <v>0.018</v>
      </c>
      <c r="X21" s="39">
        <v>9.887</v>
      </c>
      <c r="Y21" s="33">
        <f t="shared" si="5"/>
        <v>0.03712517616785432</v>
      </c>
      <c r="Z21" s="25">
        <v>21.9</v>
      </c>
      <c r="AA21" s="25">
        <v>4.5</v>
      </c>
      <c r="AB21" s="26"/>
      <c r="AC21" s="24">
        <v>17.4</v>
      </c>
      <c r="AD21" s="21">
        <v>81.18</v>
      </c>
      <c r="AE21" s="24">
        <v>4.37</v>
      </c>
      <c r="AF21" s="24">
        <v>1.47</v>
      </c>
      <c r="AG21" s="26">
        <v>2796.116</v>
      </c>
      <c r="AH21" s="32">
        <f t="shared" si="6"/>
        <v>2.4186514093428344</v>
      </c>
      <c r="AI21" s="67">
        <v>23</v>
      </c>
      <c r="AJ21" s="71"/>
    </row>
    <row r="22" spans="1:36" s="4" customFormat="1" ht="53.25" customHeight="1">
      <c r="A22" s="56" t="s">
        <v>34</v>
      </c>
      <c r="B22" s="24">
        <v>6220.9</v>
      </c>
      <c r="C22" s="24">
        <v>0</v>
      </c>
      <c r="D22" s="24">
        <f t="shared" si="3"/>
        <v>6220.9</v>
      </c>
      <c r="E22" s="60" t="s">
        <v>5</v>
      </c>
      <c r="F22" s="21">
        <v>2637.12</v>
      </c>
      <c r="G22" s="24">
        <v>32.33</v>
      </c>
      <c r="H22" s="21">
        <v>178.01</v>
      </c>
      <c r="I22" s="50">
        <v>4.53</v>
      </c>
      <c r="J22" s="24">
        <f t="shared" si="1"/>
        <v>806.3853</v>
      </c>
      <c r="K22" s="23">
        <v>0.004</v>
      </c>
      <c r="L22" s="26">
        <v>4.608</v>
      </c>
      <c r="M22" s="33">
        <f>L22*H22/D22</f>
        <v>0.13185713964217396</v>
      </c>
      <c r="N22" s="50">
        <v>23.58</v>
      </c>
      <c r="O22" s="50">
        <v>6.255</v>
      </c>
      <c r="P22" s="24">
        <f t="shared" si="0"/>
        <v>147.4929</v>
      </c>
      <c r="Q22" s="23">
        <v>0.006</v>
      </c>
      <c r="R22" s="26">
        <v>6.911</v>
      </c>
      <c r="S22" s="31">
        <f t="shared" si="4"/>
        <v>0.02619578839074732</v>
      </c>
      <c r="T22" s="21">
        <v>18.97</v>
      </c>
      <c r="U22" s="21">
        <v>7.19</v>
      </c>
      <c r="V22" s="21">
        <f>T22*U22</f>
        <v>136.3943</v>
      </c>
      <c r="W22" s="39">
        <v>0.01</v>
      </c>
      <c r="X22" s="39">
        <v>11.519</v>
      </c>
      <c r="Y22" s="33">
        <f t="shared" si="5"/>
        <v>0.03512601552829976</v>
      </c>
      <c r="Z22" s="62" t="s">
        <v>71</v>
      </c>
      <c r="AA22" s="25">
        <v>4.5</v>
      </c>
      <c r="AB22" s="26"/>
      <c r="AC22" s="24">
        <v>18.4</v>
      </c>
      <c r="AD22" s="21">
        <v>81.18</v>
      </c>
      <c r="AE22" s="24">
        <v>3.06</v>
      </c>
      <c r="AF22" s="24">
        <v>1.19</v>
      </c>
      <c r="AG22" s="26">
        <v>2890.284</v>
      </c>
      <c r="AH22" s="32">
        <f t="shared" si="6"/>
        <v>1.4217024932083784</v>
      </c>
      <c r="AI22" s="67">
        <v>23</v>
      </c>
      <c r="AJ22" s="65" t="s">
        <v>68</v>
      </c>
    </row>
    <row r="23" spans="1:36" s="4" customFormat="1" ht="39" customHeight="1">
      <c r="A23" s="56" t="s">
        <v>33</v>
      </c>
      <c r="B23" s="24">
        <v>2893.6</v>
      </c>
      <c r="C23" s="24">
        <v>293</v>
      </c>
      <c r="D23" s="24">
        <f t="shared" si="3"/>
        <v>3186.6</v>
      </c>
      <c r="E23" s="60" t="s">
        <v>5</v>
      </c>
      <c r="F23" s="21">
        <v>2637.12</v>
      </c>
      <c r="G23" s="24">
        <v>21.66</v>
      </c>
      <c r="H23" s="21">
        <v>176.8</v>
      </c>
      <c r="I23" s="50">
        <v>4.53</v>
      </c>
      <c r="J23" s="24">
        <f t="shared" si="1"/>
        <v>800.9040000000001</v>
      </c>
      <c r="K23" s="23">
        <v>0.004</v>
      </c>
      <c r="L23" s="26">
        <v>1.945</v>
      </c>
      <c r="M23" s="33">
        <f>L23*H23/D23</f>
        <v>0.10791313625808073</v>
      </c>
      <c r="N23" s="50">
        <v>23.58</v>
      </c>
      <c r="O23" s="50">
        <v>6.255</v>
      </c>
      <c r="P23" s="24">
        <f t="shared" si="0"/>
        <v>147.4929</v>
      </c>
      <c r="Q23" s="23">
        <v>0.006</v>
      </c>
      <c r="R23" s="26">
        <v>2.917</v>
      </c>
      <c r="S23" s="31">
        <f t="shared" si="4"/>
        <v>0.021585031067595552</v>
      </c>
      <c r="T23" s="21">
        <v>18.97</v>
      </c>
      <c r="U23" s="21">
        <v>7.19</v>
      </c>
      <c r="V23" s="21">
        <f>T23*U23</f>
        <v>136.3943</v>
      </c>
      <c r="W23" s="39">
        <v>0.01</v>
      </c>
      <c r="X23" s="39">
        <v>4.862</v>
      </c>
      <c r="Y23" s="33">
        <f t="shared" si="5"/>
        <v>0.028943745685056175</v>
      </c>
      <c r="Z23" s="25">
        <v>23</v>
      </c>
      <c r="AA23" s="25">
        <v>4.5</v>
      </c>
      <c r="AB23" s="26"/>
      <c r="AC23" s="24">
        <v>18.5</v>
      </c>
      <c r="AD23" s="21">
        <v>81.18</v>
      </c>
      <c r="AE23" s="24">
        <v>4.37</v>
      </c>
      <c r="AF23" s="24">
        <v>1.19</v>
      </c>
      <c r="AG23" s="26">
        <v>1879.165</v>
      </c>
      <c r="AH23" s="32">
        <f t="shared" si="6"/>
        <v>2.5770259994978972</v>
      </c>
      <c r="AI23" s="67">
        <v>23</v>
      </c>
      <c r="AJ23" s="65" t="s">
        <v>35</v>
      </c>
    </row>
    <row r="24" spans="1:36" s="4" customFormat="1" ht="36.75" customHeight="1">
      <c r="A24" s="56" t="s">
        <v>32</v>
      </c>
      <c r="B24" s="24">
        <v>6138.3</v>
      </c>
      <c r="C24" s="24">
        <v>0</v>
      </c>
      <c r="D24" s="24">
        <f t="shared" si="3"/>
        <v>6138.3</v>
      </c>
      <c r="E24" s="60" t="s">
        <v>5</v>
      </c>
      <c r="F24" s="21">
        <v>2637.12</v>
      </c>
      <c r="G24" s="24">
        <v>23.38</v>
      </c>
      <c r="H24" s="21">
        <v>176.8</v>
      </c>
      <c r="I24" s="50">
        <v>4.53</v>
      </c>
      <c r="J24" s="24">
        <f t="shared" si="1"/>
        <v>800.9040000000001</v>
      </c>
      <c r="K24" s="23">
        <v>0.004</v>
      </c>
      <c r="L24" s="26">
        <v>3</v>
      </c>
      <c r="M24" s="33">
        <f>L24*H24/D24</f>
        <v>0.08640828893993452</v>
      </c>
      <c r="N24" s="50">
        <v>23.58</v>
      </c>
      <c r="O24" s="50">
        <v>6.255</v>
      </c>
      <c r="P24" s="24">
        <f t="shared" si="0"/>
        <v>147.4929</v>
      </c>
      <c r="Q24" s="23">
        <v>0.006</v>
      </c>
      <c r="R24" s="26">
        <v>4.5</v>
      </c>
      <c r="S24" s="31">
        <f t="shared" si="4"/>
        <v>0.0172865451346464</v>
      </c>
      <c r="T24" s="21">
        <v>18.97</v>
      </c>
      <c r="U24" s="21">
        <v>7.19</v>
      </c>
      <c r="V24" s="21">
        <f>T24*U24</f>
        <v>136.3943</v>
      </c>
      <c r="W24" s="39">
        <v>0.01</v>
      </c>
      <c r="X24" s="39">
        <v>7.5</v>
      </c>
      <c r="Y24" s="33">
        <f t="shared" si="5"/>
        <v>0.02317824153267191</v>
      </c>
      <c r="Z24" s="25">
        <v>23</v>
      </c>
      <c r="AA24" s="25">
        <v>4.5</v>
      </c>
      <c r="AB24" s="26"/>
      <c r="AC24" s="24">
        <v>18.5</v>
      </c>
      <c r="AD24" s="21">
        <v>81.18</v>
      </c>
      <c r="AE24" s="24">
        <v>4.37</v>
      </c>
      <c r="AF24" s="24">
        <v>1.47</v>
      </c>
      <c r="AG24" s="26">
        <v>3447.459</v>
      </c>
      <c r="AH24" s="32">
        <f t="shared" si="6"/>
        <v>2.4543270661258</v>
      </c>
      <c r="AI24" s="67">
        <v>23</v>
      </c>
      <c r="AJ24" s="65" t="s">
        <v>35</v>
      </c>
    </row>
    <row r="25" spans="1:36" s="4" customFormat="1" ht="75.75" customHeight="1">
      <c r="A25" s="57" t="s">
        <v>51</v>
      </c>
      <c r="B25" s="36">
        <v>4781.6</v>
      </c>
      <c r="C25" s="36">
        <v>0</v>
      </c>
      <c r="D25" s="36">
        <f t="shared" si="3"/>
        <v>4781.6</v>
      </c>
      <c r="E25" s="78" t="s">
        <v>52</v>
      </c>
      <c r="F25" s="80"/>
      <c r="G25" s="79"/>
      <c r="H25" s="78" t="s">
        <v>52</v>
      </c>
      <c r="I25" s="80"/>
      <c r="J25" s="80"/>
      <c r="K25" s="80"/>
      <c r="L25" s="80"/>
      <c r="M25" s="79"/>
      <c r="N25" s="50">
        <v>23.58</v>
      </c>
      <c r="O25" s="51">
        <v>10.79</v>
      </c>
      <c r="P25" s="36">
        <f t="shared" si="0"/>
        <v>254.42819999999998</v>
      </c>
      <c r="Q25" s="52">
        <v>0.009</v>
      </c>
      <c r="R25" s="37">
        <v>5.931</v>
      </c>
      <c r="S25" s="31">
        <f t="shared" si="4"/>
        <v>0.029248155429145054</v>
      </c>
      <c r="T25" s="21">
        <v>18.97</v>
      </c>
      <c r="U25" s="21">
        <v>7.19</v>
      </c>
      <c r="V25" s="21">
        <f>T25*U25</f>
        <v>136.3943</v>
      </c>
      <c r="W25" s="40">
        <v>0.009</v>
      </c>
      <c r="X25" s="40">
        <v>5.931</v>
      </c>
      <c r="Y25" s="33">
        <f t="shared" si="5"/>
        <v>0.02353000460097038</v>
      </c>
      <c r="Z25" s="38">
        <v>19.24</v>
      </c>
      <c r="AA25" s="38">
        <v>4</v>
      </c>
      <c r="AB25" s="37"/>
      <c r="AC25" s="24">
        <v>15.24</v>
      </c>
      <c r="AD25" s="21">
        <v>81.18</v>
      </c>
      <c r="AE25" s="36">
        <v>4.37</v>
      </c>
      <c r="AF25" s="36">
        <v>1.47</v>
      </c>
      <c r="AG25" s="37">
        <v>2515.92</v>
      </c>
      <c r="AH25" s="32">
        <f t="shared" si="6"/>
        <v>2.2993496737493726</v>
      </c>
      <c r="AI25" s="72"/>
      <c r="AJ25" s="70" t="s">
        <v>77</v>
      </c>
    </row>
    <row r="26" spans="1:36" s="4" customFormat="1" ht="37.5" customHeight="1">
      <c r="A26" s="56" t="s">
        <v>58</v>
      </c>
      <c r="B26" s="36">
        <v>11207.2</v>
      </c>
      <c r="C26" s="36">
        <v>327.7</v>
      </c>
      <c r="D26" s="36">
        <f t="shared" si="3"/>
        <v>11534.900000000001</v>
      </c>
      <c r="E26" s="78" t="s">
        <v>65</v>
      </c>
      <c r="F26" s="80"/>
      <c r="G26" s="79"/>
      <c r="H26" s="24">
        <v>178.01</v>
      </c>
      <c r="I26" s="81" t="s">
        <v>65</v>
      </c>
      <c r="J26" s="79"/>
      <c r="K26" s="26">
        <v>0.007</v>
      </c>
      <c r="L26" s="26">
        <v>9.94</v>
      </c>
      <c r="M26" s="32">
        <f>L26*H26/D26</f>
        <v>0.15339702988322393</v>
      </c>
      <c r="N26" s="50">
        <v>23.58</v>
      </c>
      <c r="O26" s="78" t="s">
        <v>65</v>
      </c>
      <c r="P26" s="79"/>
      <c r="Q26" s="26">
        <v>0.011</v>
      </c>
      <c r="R26" s="26">
        <v>15.62</v>
      </c>
      <c r="S26" s="31">
        <f t="shared" si="4"/>
        <v>0.031930888000762894</v>
      </c>
      <c r="T26" s="21">
        <v>18.97</v>
      </c>
      <c r="U26" s="81" t="s">
        <v>65</v>
      </c>
      <c r="V26" s="79"/>
      <c r="W26" s="26">
        <v>0.018</v>
      </c>
      <c r="X26" s="24">
        <v>25.56</v>
      </c>
      <c r="Y26" s="33">
        <f t="shared" si="5"/>
        <v>0.04203531890176767</v>
      </c>
      <c r="Z26" s="25">
        <v>23.38</v>
      </c>
      <c r="AA26" s="25">
        <v>4.5</v>
      </c>
      <c r="AB26" s="26"/>
      <c r="AC26" s="24">
        <v>18.88</v>
      </c>
      <c r="AD26" s="21" t="s">
        <v>66</v>
      </c>
      <c r="AE26" s="24">
        <v>4.37</v>
      </c>
      <c r="AF26" s="63">
        <v>1.19</v>
      </c>
      <c r="AG26" s="63">
        <v>5037.52</v>
      </c>
      <c r="AH26" s="32">
        <f t="shared" si="6"/>
        <v>1.9084658211167849</v>
      </c>
      <c r="AI26" s="63">
        <v>23</v>
      </c>
      <c r="AJ26" s="73"/>
    </row>
    <row r="27" spans="1:36" s="4" customFormat="1" ht="15" customHeight="1" thickBot="1">
      <c r="A27" s="58" t="s">
        <v>11</v>
      </c>
      <c r="B27" s="27">
        <f>SUM(B15:B26)</f>
        <v>59982.40000000001</v>
      </c>
      <c r="C27" s="27">
        <f>SUM(C15:C26)</f>
        <v>1647.0400000000002</v>
      </c>
      <c r="D27" s="27">
        <f>SUM(D15:D26)</f>
        <v>61629.44</v>
      </c>
      <c r="E27" s="28"/>
      <c r="F27" s="28"/>
      <c r="G27" s="28"/>
      <c r="H27" s="28"/>
      <c r="I27" s="28"/>
      <c r="J27" s="27"/>
      <c r="K27" s="27"/>
      <c r="L27" s="27"/>
      <c r="M27" s="34"/>
      <c r="N27" s="28"/>
      <c r="O27" s="28"/>
      <c r="P27" s="53"/>
      <c r="Q27" s="53"/>
      <c r="R27" s="53"/>
      <c r="S27" s="54"/>
      <c r="T27" s="28"/>
      <c r="U27" s="28"/>
      <c r="V27" s="28"/>
      <c r="W27" s="41"/>
      <c r="X27" s="41"/>
      <c r="Y27" s="34"/>
      <c r="Z27" s="28"/>
      <c r="AA27" s="28"/>
      <c r="AB27" s="28"/>
      <c r="AC27" s="27"/>
      <c r="AD27" s="28"/>
      <c r="AE27" s="27"/>
      <c r="AF27" s="27"/>
      <c r="AG27" s="74"/>
      <c r="AH27" s="75"/>
      <c r="AI27" s="76"/>
      <c r="AJ27" s="35"/>
    </row>
    <row r="28" spans="1:46" s="4" customFormat="1" ht="7.5" customHeight="1">
      <c r="A28" s="13"/>
      <c r="B28" s="47"/>
      <c r="C28" s="48"/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49"/>
      <c r="AN28" s="49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3"/>
      <c r="AN30" s="83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5" t="s">
        <v>19</v>
      </c>
      <c r="O31" s="85"/>
      <c r="P31" s="85"/>
      <c r="Q31" s="85"/>
      <c r="R31" s="85"/>
      <c r="S31" s="8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106"/>
      <c r="C32" s="106"/>
      <c r="D32" s="106"/>
      <c r="E32" s="106"/>
      <c r="F32" s="106"/>
      <c r="G32" s="9"/>
      <c r="H32" s="9"/>
      <c r="I32" s="9"/>
      <c r="J32" s="9"/>
      <c r="K32" s="9"/>
      <c r="L32" s="9"/>
      <c r="M32" s="9"/>
      <c r="N32" s="89" t="s">
        <v>79</v>
      </c>
      <c r="O32" s="89"/>
      <c r="P32" s="89"/>
      <c r="Q32" s="89"/>
      <c r="R32" s="89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9" t="s">
        <v>80</v>
      </c>
      <c r="O33" s="89"/>
      <c r="P33" s="89"/>
      <c r="Q33" s="89"/>
      <c r="R33" s="89"/>
      <c r="S33" s="89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85" t="s">
        <v>20</v>
      </c>
      <c r="O34" s="85"/>
      <c r="P34" s="85"/>
      <c r="Q34" s="85"/>
      <c r="R34" s="85"/>
      <c r="S34" s="85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2" t="s">
        <v>81</v>
      </c>
      <c r="O35" s="82"/>
      <c r="P35" s="82"/>
      <c r="Q35" s="82"/>
      <c r="R35" s="82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7"/>
      <c r="AG35" s="7"/>
      <c r="AH35" s="7"/>
      <c r="AI35" s="7"/>
      <c r="AJ35" s="88"/>
      <c r="AK35" s="88"/>
      <c r="AL35" s="88"/>
      <c r="AM35" s="88"/>
      <c r="AN35" s="88"/>
      <c r="AO35" s="83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82" t="s">
        <v>82</v>
      </c>
      <c r="O36" s="82"/>
      <c r="P36" s="82"/>
      <c r="Q36" s="82"/>
      <c r="R36" s="8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30"/>
      <c r="AG36" s="30"/>
      <c r="AH36" s="30"/>
      <c r="AI36" s="30"/>
      <c r="AJ36" s="13"/>
      <c r="AK36" s="13"/>
      <c r="AL36" s="93"/>
      <c r="AM36" s="83"/>
      <c r="AN36" s="83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85" t="s">
        <v>21</v>
      </c>
      <c r="O37" s="85"/>
      <c r="P37" s="85"/>
      <c r="Q37" s="85"/>
      <c r="R37" s="85"/>
      <c r="S37" s="85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82" t="s">
        <v>83</v>
      </c>
      <c r="O38" s="82"/>
      <c r="P38" s="82"/>
      <c r="Q38" s="82"/>
      <c r="R38" s="82"/>
      <c r="S38" s="8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82" t="s">
        <v>84</v>
      </c>
      <c r="O39" s="82"/>
      <c r="P39" s="82"/>
      <c r="Q39" s="82"/>
      <c r="R39" s="82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85" t="s">
        <v>59</v>
      </c>
      <c r="O40" s="85"/>
      <c r="P40" s="85"/>
      <c r="Q40" s="85"/>
      <c r="R40" s="85"/>
      <c r="S40" s="85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82" t="s">
        <v>75</v>
      </c>
      <c r="O41" s="82"/>
      <c r="P41" s="82"/>
      <c r="Q41" s="82"/>
      <c r="R41" s="82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85" t="s">
        <v>22</v>
      </c>
      <c r="O42" s="85"/>
      <c r="P42" s="85"/>
      <c r="Q42" s="85"/>
      <c r="R42" s="85"/>
      <c r="S42" s="85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91" t="s">
        <v>74</v>
      </c>
      <c r="O43" s="91"/>
      <c r="P43" s="91"/>
      <c r="Q43" s="91"/>
      <c r="R43" s="91"/>
      <c r="S43" s="91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7"/>
      <c r="AG43" s="7"/>
      <c r="AH43" s="7"/>
      <c r="AI43" s="7"/>
      <c r="AJ43" s="13"/>
      <c r="AK43" s="13"/>
      <c r="AL43" s="89"/>
      <c r="AM43" s="90"/>
      <c r="AN43" s="90"/>
      <c r="AO43" s="92"/>
      <c r="AP43" s="92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4"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AJ18:AJ19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J35:AO35"/>
    <mergeCell ref="N42:AE42"/>
    <mergeCell ref="N32:AE32"/>
    <mergeCell ref="N33:AE33"/>
    <mergeCell ref="N34:AE34"/>
    <mergeCell ref="N41:AE41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2022-08-11T13:43:40Z</cp:lastPrinted>
  <dcterms:created xsi:type="dcterms:W3CDTF">1996-10-08T23:32:33Z</dcterms:created>
  <dcterms:modified xsi:type="dcterms:W3CDTF">2022-08-12T07:23:49Z</dcterms:modified>
  <cp:category/>
  <cp:version/>
  <cp:contentType/>
  <cp:contentStatus/>
</cp:coreProperties>
</file>