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ЖКУ'!$A$1:$AS$43</definedName>
  </definedNames>
  <calcPr fullCalcOnLoad="1"/>
</workbook>
</file>

<file path=xl/sharedStrings.xml><?xml version="1.0" encoding="utf-8"?>
<sst xmlns="http://schemas.openxmlformats.org/spreadsheetml/2006/main" count="110" uniqueCount="86">
  <si>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</si>
  <si>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</si>
  <si>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</si>
  <si>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</si>
  <si>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</si>
  <si>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</si>
  <si>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</si>
  <si>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</si>
  <si>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</si>
  <si>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</si>
  <si>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</si>
  <si>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</si>
  <si>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мкр. Московский, 36</t>
  </si>
  <si>
    <t>мкр. Московский, 58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</si>
  <si>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</si>
  <si>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</si>
  <si>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</si>
  <si>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</si>
  <si>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</si>
  <si>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</si>
  <si>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</si>
  <si>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</si>
  <si>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</si>
  <si>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</si>
  <si>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</si>
  <si>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</si>
  <si>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</si>
  <si>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Б-р 50-лет Октябр, 9</t>
  </si>
  <si>
    <t>ул. 9 Января, 48 (5-эт.)</t>
  </si>
  <si>
    <t>ул. 9 Января, 48 (9-эт.)</t>
  </si>
  <si>
    <t>мкр. Московский, 40</t>
  </si>
  <si>
    <t>мкр. Московский, 38</t>
  </si>
  <si>
    <t>пер. Литвинова, 5</t>
  </si>
  <si>
    <t>пер. Литвинова, 3-А</t>
  </si>
  <si>
    <t>мкр. Московский, 42</t>
  </si>
  <si>
    <t>расх. на выпуск квит. кап. ремонт - 0,16 руб./м2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</si>
  <si>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</si>
  <si>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</si>
  <si>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</si>
  <si>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</si>
  <si>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</si>
  <si>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</si>
  <si>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</si>
  <si>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</si>
  <si>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</si>
  <si>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</si>
  <si>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</si>
  <si>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</si>
  <si>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</si>
  <si>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</si>
  <si>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</si>
  <si>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t>ул. Молодой Гвардии, 2-Б</t>
  </si>
  <si>
    <t>не начисляем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</si>
  <si>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</si>
  <si>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</si>
  <si>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</si>
  <si>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</si>
  <si>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</si>
  <si>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мкр. Московский, 35</t>
  </si>
  <si>
    <t>СПРАВОЧНО: Поставщик  Обращение с ТКО.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</si>
  <si>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</si>
  <si>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</si>
  <si>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</si>
  <si>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</si>
  <si>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</si>
  <si>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>прямые договоры</t>
  </si>
  <si>
    <t>Прямые договоры</t>
  </si>
  <si>
    <t>СОИД не начисляем</t>
  </si>
  <si>
    <t xml:space="preserve">Техобсл. видеонаб. - 30 руб./кварт.                   </t>
  </si>
  <si>
    <t>Экономист                                              О.В. Соколова</t>
  </si>
  <si>
    <t>техобсл. видеонаб. - 9,13 руб./кварт.</t>
  </si>
  <si>
    <r>
      <t>22,90                 1-й эт. - 19,50 руб./м</t>
    </r>
    <r>
      <rPr>
        <sz val="10"/>
        <rFont val="Calibri"/>
        <family val="2"/>
      </rPr>
      <t>²</t>
    </r>
  </si>
  <si>
    <t>расчетным путем</t>
  </si>
  <si>
    <t>расх. на выпуск квит. кап. ремонт - 0,22 руб./м2</t>
  </si>
  <si>
    <t>1. Тех. обслуж. охран. системы - 141,30 руб./квартира                                                 2. расх. на выпуск квит. кап. ремонт - 0,22 руб./м2</t>
  </si>
  <si>
    <t>21,69                                              19,50 - 1 эт.</t>
  </si>
  <si>
    <r>
      <t>ГУП  "Брянсккоммунэнерго" -  2 873,93 (П</t>
    </r>
    <r>
      <rPr>
        <sz val="10"/>
        <rFont val="Arial"/>
        <family val="2"/>
      </rPr>
      <t>риказ УГРТ Брянской области № 31/159-т от 18.12.20г. в редакции от 23.11.2022г. №34-2/1-т).</t>
    </r>
  </si>
  <si>
    <r>
      <t>ГУП  "Брянсккоммунэнерго" -  2 365,58 (П</t>
    </r>
    <r>
      <rPr>
        <sz val="10"/>
        <rFont val="Arial"/>
        <family val="2"/>
      </rPr>
      <t>риказ УГРТ Брянской области № 34-2/5-т от 23.11.22г.).</t>
    </r>
  </si>
  <si>
    <r>
      <t xml:space="preserve">ГУП  "Брянсккоммунэнерго" -  192,68 </t>
    </r>
    <r>
      <rPr>
        <sz val="10"/>
        <rFont val="Arial"/>
        <family val="2"/>
      </rPr>
      <t>(Приказ УГРТ Брянской области № 31/161-гвс от 18.12.20г. в редакции от 23.11.2022г. №34-2/6-гвс).</t>
    </r>
  </si>
  <si>
    <r>
      <t xml:space="preserve">ГУП  "Брянсккоммунэнерго" -  148,01 </t>
    </r>
    <r>
      <rPr>
        <sz val="10"/>
        <rFont val="Arial"/>
        <family val="2"/>
      </rPr>
      <t>(Приказ УГРТ Брянской области № 34-2/10-гвс от 23.11.22г.).</t>
    </r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</si>
  <si>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№34-1/111-вк от 23.11.22г.).</t>
    </r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</si>
  <si>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№34-1/111-вк от 23.11.22г.).</t>
    </r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</si>
  <si>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36/8-тко от 29.11.22г.).</t>
    </r>
  </si>
  <si>
    <t>Приказ УГРТ Брянской области № 35/2-э от 25.11.22г.).</t>
  </si>
  <si>
    <t>"______" ________________ 2023 г.</t>
  </si>
  <si>
    <t>Тарифы на жилищно-коммунальные услуги с 01 января 2023 года по УМКД "Байкал".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</si>
</sst>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95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6" fontId="0" fillId="0" borderId="11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194" fontId="4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4" fillId="0" borderId="13" xfId="0" applyNumberFormat="1" applyFont="1" applyFill="1" applyBorder="1" applyAlignment="1">
      <alignment horizontal="center" vertical="center"/>
    </xf>
    <xf numFmtId="188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94" fontId="4" fillId="0" borderId="13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0" fillId="0" borderId="16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left" vertical="center" wrapText="1"/>
    </xf>
    <xf numFmtId="4" fontId="4" fillId="0" borderId="18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left" vertical="center"/>
    </xf>
    <xf numFmtId="194" fontId="0" fillId="0" borderId="10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left" vertical="center" wrapText="1"/>
    </xf>
    <xf numFmtId="4" fontId="0" fillId="0" borderId="18" xfId="0" applyNumberFormat="1" applyFont="1" applyFill="1" applyBorder="1" applyAlignment="1">
      <alignment horizontal="left" vertical="center"/>
    </xf>
    <xf numFmtId="3" fontId="4" fillId="0" borderId="13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wrapText="1"/>
    </xf>
    <xf numFmtId="194" fontId="0" fillId="0" borderId="11" xfId="0" applyNumberFormat="1" applyFill="1" applyBorder="1" applyAlignment="1">
      <alignment horizontal="center" vertical="center"/>
    </xf>
    <xf numFmtId="195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7" fillId="0" borderId="0" xfId="0" applyFont="1" applyFill="1" applyAlignment="1">
      <alignment vertical="justify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188" fontId="4" fillId="0" borderId="17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43"/>
  <sheetViews>
    <sheetView tabSelected="1" view="pageBreakPreview" zoomScale="98" zoomScaleSheetLayoutView="98" zoomScalePageLayoutView="0" workbookViewId="0" topLeftCell="A13">
      <selection activeCell="D29" sqref="D29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11.28125" style="4" customWidth="1"/>
    <col min="27" max="27" width="8.8515625" style="4" customWidth="1"/>
    <col min="28" max="28" width="9.57421875" style="4" customWidth="1"/>
    <col min="29" max="29" width="11.8515625" style="4" customWidth="1"/>
    <col min="30" max="30" width="18.42187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6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91" t="s">
        <v>7</v>
      </c>
      <c r="B2" s="91"/>
      <c r="C2" s="91"/>
      <c r="D2" s="91"/>
      <c r="E2" s="91"/>
      <c r="F2" s="91"/>
      <c r="G2" s="43"/>
      <c r="N2" s="80" t="s">
        <v>16</v>
      </c>
      <c r="O2" s="80"/>
      <c r="P2" s="80"/>
      <c r="Q2" s="80"/>
      <c r="R2" s="80"/>
      <c r="S2" s="80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7"/>
      <c r="AL2" s="7"/>
      <c r="AM2" s="7"/>
      <c r="AN2" s="7"/>
      <c r="AO2" s="7"/>
      <c r="AP2" s="5"/>
    </row>
    <row r="3" spans="1:41" ht="21" customHeight="1">
      <c r="A3" s="91" t="s">
        <v>64</v>
      </c>
      <c r="B3" s="91"/>
      <c r="C3" s="91"/>
      <c r="D3" s="91"/>
      <c r="E3" s="91"/>
      <c r="F3" s="91"/>
      <c r="G3" s="43"/>
      <c r="N3" s="80" t="s">
        <v>17</v>
      </c>
      <c r="O3" s="80"/>
      <c r="P3" s="80"/>
      <c r="Q3" s="80"/>
      <c r="R3" s="80"/>
      <c r="S3" s="80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7"/>
      <c r="AL3" s="7"/>
      <c r="AM3" s="7"/>
      <c r="AN3" s="7"/>
      <c r="AO3" s="7"/>
    </row>
    <row r="4" spans="1:42" ht="21" customHeight="1">
      <c r="A4" s="91" t="s">
        <v>84</v>
      </c>
      <c r="B4" s="91"/>
      <c r="C4" s="91"/>
      <c r="D4" s="91"/>
      <c r="E4" s="91"/>
      <c r="F4" s="91"/>
      <c r="G4" s="43"/>
      <c r="N4" s="80" t="s">
        <v>18</v>
      </c>
      <c r="O4" s="80"/>
      <c r="P4" s="80"/>
      <c r="Q4" s="80"/>
      <c r="R4" s="80"/>
      <c r="S4" s="80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"/>
      <c r="AL4" s="7"/>
      <c r="AM4" s="7"/>
      <c r="AN4" s="7"/>
      <c r="AO4" s="7"/>
      <c r="AP4" s="5"/>
    </row>
    <row r="5" spans="14:42" ht="20.25" customHeight="1">
      <c r="N5" s="80" t="s">
        <v>69</v>
      </c>
      <c r="O5" s="80"/>
      <c r="P5" s="80"/>
      <c r="Q5" s="80"/>
      <c r="R5" s="80"/>
      <c r="S5" s="80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7"/>
      <c r="AL5" s="7"/>
      <c r="AM5" s="7"/>
      <c r="AN5" s="7"/>
      <c r="AO5" s="7"/>
      <c r="AP5" s="5"/>
    </row>
    <row r="6" spans="14:42" ht="19.5" customHeight="1">
      <c r="N6" s="80"/>
      <c r="O6" s="80"/>
      <c r="P6" s="80"/>
      <c r="Q6" s="80"/>
      <c r="R6" s="80"/>
      <c r="S6" s="80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"/>
      <c r="AL6" s="7"/>
      <c r="AM6" s="7"/>
      <c r="AN6" s="7"/>
      <c r="AO6" s="7"/>
      <c r="AP6" s="5"/>
    </row>
    <row r="7" spans="14:42" ht="19.5" customHeight="1">
      <c r="N7" s="44"/>
      <c r="O7" s="44"/>
      <c r="P7" s="44"/>
      <c r="Q7" s="44"/>
      <c r="R7" s="44"/>
      <c r="S7" s="44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45"/>
      <c r="AO8" s="45"/>
      <c r="AP8" s="3"/>
      <c r="AQ8" s="3"/>
      <c r="AR8" s="3"/>
      <c r="AS8" s="3"/>
      <c r="AT8" s="3"/>
    </row>
    <row r="9" spans="1:46" ht="18.75">
      <c r="A9" s="82" t="s">
        <v>85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46"/>
      <c r="AL9" s="46"/>
      <c r="AM9" s="46"/>
      <c r="AN9" s="46"/>
      <c r="AO9" s="46"/>
      <c r="AP9" s="6"/>
      <c r="AQ9" s="6"/>
      <c r="AR9" s="6"/>
      <c r="AS9" s="6"/>
      <c r="AT9" s="6"/>
    </row>
    <row r="10" ht="13.5" thickBot="1"/>
    <row r="11" spans="1:36" ht="32.25" customHeight="1">
      <c r="A11" s="83" t="s">
        <v>6</v>
      </c>
      <c r="B11" s="85" t="s">
        <v>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5" t="s">
        <v>3</v>
      </c>
      <c r="O11" s="85"/>
      <c r="P11" s="86"/>
      <c r="Q11" s="86"/>
      <c r="R11" s="86"/>
      <c r="S11" s="86"/>
      <c r="T11" s="85" t="s">
        <v>4</v>
      </c>
      <c r="U11" s="85"/>
      <c r="V11" s="85"/>
      <c r="W11" s="85"/>
      <c r="X11" s="85"/>
      <c r="Y11" s="86"/>
      <c r="Z11" s="85" t="s">
        <v>15</v>
      </c>
      <c r="AA11" s="86"/>
      <c r="AB11" s="86"/>
      <c r="AC11" s="86"/>
      <c r="AD11" s="85" t="s">
        <v>61</v>
      </c>
      <c r="AE11" s="85" t="s">
        <v>63</v>
      </c>
      <c r="AF11" s="86"/>
      <c r="AG11" s="86"/>
      <c r="AH11" s="86"/>
      <c r="AI11" s="85" t="s">
        <v>50</v>
      </c>
      <c r="AJ11" s="92" t="s">
        <v>60</v>
      </c>
    </row>
    <row r="12" spans="1:36" ht="91.5" customHeight="1">
      <c r="A12" s="84"/>
      <c r="B12" s="78" t="s">
        <v>2</v>
      </c>
      <c r="C12" s="79"/>
      <c r="D12" s="79"/>
      <c r="E12" s="79"/>
      <c r="F12" s="79"/>
      <c r="G12" s="79"/>
      <c r="H12" s="78" t="s">
        <v>14</v>
      </c>
      <c r="I12" s="78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59" t="s">
        <v>24</v>
      </c>
      <c r="AA12" s="42" t="s">
        <v>25</v>
      </c>
      <c r="AB12" s="42" t="s">
        <v>26</v>
      </c>
      <c r="AC12" s="42" t="s">
        <v>15</v>
      </c>
      <c r="AD12" s="79"/>
      <c r="AE12" s="78"/>
      <c r="AF12" s="79"/>
      <c r="AG12" s="79"/>
      <c r="AH12" s="79"/>
      <c r="AI12" s="78"/>
      <c r="AJ12" s="93"/>
    </row>
    <row r="13" spans="1:36" ht="47.25" customHeight="1">
      <c r="A13" s="84"/>
      <c r="B13" s="78" t="s">
        <v>36</v>
      </c>
      <c r="C13" s="78"/>
      <c r="D13" s="78"/>
      <c r="E13" s="78" t="s">
        <v>1</v>
      </c>
      <c r="F13" s="78" t="s">
        <v>8</v>
      </c>
      <c r="G13" s="78" t="s">
        <v>37</v>
      </c>
      <c r="H13" s="78" t="s">
        <v>38</v>
      </c>
      <c r="I13" s="78" t="s">
        <v>53</v>
      </c>
      <c r="J13" s="78" t="s">
        <v>23</v>
      </c>
      <c r="K13" s="78" t="s">
        <v>41</v>
      </c>
      <c r="L13" s="78" t="s">
        <v>42</v>
      </c>
      <c r="M13" s="78" t="s">
        <v>43</v>
      </c>
      <c r="N13" s="78" t="s">
        <v>38</v>
      </c>
      <c r="O13" s="78" t="s">
        <v>53</v>
      </c>
      <c r="P13" s="78" t="s">
        <v>23</v>
      </c>
      <c r="Q13" s="78" t="s">
        <v>44</v>
      </c>
      <c r="R13" s="78" t="s">
        <v>45</v>
      </c>
      <c r="S13" s="78" t="s">
        <v>46</v>
      </c>
      <c r="T13" s="78" t="s">
        <v>38</v>
      </c>
      <c r="U13" s="78" t="s">
        <v>54</v>
      </c>
      <c r="V13" s="78" t="s">
        <v>23</v>
      </c>
      <c r="W13" s="78" t="s">
        <v>55</v>
      </c>
      <c r="X13" s="78" t="s">
        <v>56</v>
      </c>
      <c r="Y13" s="78" t="s">
        <v>57</v>
      </c>
      <c r="Z13" s="78" t="s">
        <v>39</v>
      </c>
      <c r="AA13" s="78" t="s">
        <v>39</v>
      </c>
      <c r="AB13" s="78" t="s">
        <v>39</v>
      </c>
      <c r="AC13" s="78" t="s">
        <v>39</v>
      </c>
      <c r="AD13" s="78" t="s">
        <v>62</v>
      </c>
      <c r="AE13" s="78" t="s">
        <v>40</v>
      </c>
      <c r="AF13" s="78" t="s">
        <v>47</v>
      </c>
      <c r="AG13" s="78" t="s">
        <v>48</v>
      </c>
      <c r="AH13" s="78" t="s">
        <v>49</v>
      </c>
      <c r="AI13" s="78"/>
      <c r="AJ13" s="93"/>
    </row>
    <row r="14" spans="1:36" ht="63.75" customHeight="1">
      <c r="A14" s="84"/>
      <c r="B14" s="42" t="s">
        <v>10</v>
      </c>
      <c r="C14" s="42" t="s">
        <v>9</v>
      </c>
      <c r="D14" s="42" t="s">
        <v>11</v>
      </c>
      <c r="E14" s="78"/>
      <c r="F14" s="78"/>
      <c r="G14" s="79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93"/>
    </row>
    <row r="15" spans="1:36" s="4" customFormat="1" ht="59.25" customHeight="1">
      <c r="A15" s="55" t="s">
        <v>12</v>
      </c>
      <c r="B15" s="21">
        <v>6645.7</v>
      </c>
      <c r="C15" s="21">
        <v>0</v>
      </c>
      <c r="D15" s="21">
        <f>B15+C15</f>
        <v>6645.7</v>
      </c>
      <c r="E15" s="50" t="s">
        <v>5</v>
      </c>
      <c r="F15" s="21">
        <v>2873.93</v>
      </c>
      <c r="G15" s="21">
        <v>31.79</v>
      </c>
      <c r="H15" s="21">
        <v>192.68</v>
      </c>
      <c r="I15" s="50">
        <v>4.53</v>
      </c>
      <c r="J15" s="21">
        <f>H15*I15</f>
        <v>872.8404</v>
      </c>
      <c r="K15" s="23">
        <v>0.004</v>
      </c>
      <c r="L15" s="23">
        <v>3.838</v>
      </c>
      <c r="M15" s="31">
        <f>L15*H15/D15</f>
        <v>0.11127583851212063</v>
      </c>
      <c r="N15" s="21">
        <v>25.7</v>
      </c>
      <c r="O15" s="50">
        <v>6.255</v>
      </c>
      <c r="P15" s="21">
        <f aca="true" t="shared" si="0" ref="P15:P25">N15*O15</f>
        <v>160.7535</v>
      </c>
      <c r="Q15" s="23">
        <v>0.006</v>
      </c>
      <c r="R15" s="23">
        <v>5.757</v>
      </c>
      <c r="S15" s="31">
        <f>R15*N15/D15</f>
        <v>0.022263252930466316</v>
      </c>
      <c r="T15" s="21">
        <v>20.87</v>
      </c>
      <c r="U15" s="21">
        <v>7.19</v>
      </c>
      <c r="V15" s="21">
        <f>T15*U15</f>
        <v>150.05530000000002</v>
      </c>
      <c r="W15" s="39">
        <v>0.01</v>
      </c>
      <c r="X15" s="39">
        <v>9.595</v>
      </c>
      <c r="Y15" s="33">
        <f>X15*T15/D15</f>
        <v>0.030131912364385997</v>
      </c>
      <c r="Z15" s="62" t="s">
        <v>75</v>
      </c>
      <c r="AA15" s="22">
        <v>2.1</v>
      </c>
      <c r="AB15" s="22"/>
      <c r="AC15" s="21">
        <v>19.59</v>
      </c>
      <c r="AD15" s="21">
        <v>87.68</v>
      </c>
      <c r="AE15" s="21">
        <v>3.33</v>
      </c>
      <c r="AF15" s="21">
        <v>1.47</v>
      </c>
      <c r="AG15" s="23">
        <v>3053.219</v>
      </c>
      <c r="AH15" s="31">
        <f>AG15*AE15/D15</f>
        <v>1.5298944084144634</v>
      </c>
      <c r="AI15" s="64">
        <v>23</v>
      </c>
      <c r="AJ15" s="65" t="s">
        <v>70</v>
      </c>
    </row>
    <row r="16" spans="1:36" s="4" customFormat="1" ht="13.5" customHeight="1">
      <c r="A16" s="55" t="s">
        <v>13</v>
      </c>
      <c r="B16" s="21">
        <v>4584.4</v>
      </c>
      <c r="C16" s="21">
        <v>151.74</v>
      </c>
      <c r="D16" s="21">
        <f>B16+C16</f>
        <v>4736.139999999999</v>
      </c>
      <c r="E16" s="50" t="s">
        <v>5</v>
      </c>
      <c r="F16" s="21">
        <v>2873.93</v>
      </c>
      <c r="G16" s="21">
        <v>45.27</v>
      </c>
      <c r="H16" s="21">
        <v>192.68</v>
      </c>
      <c r="I16" s="50">
        <v>4.53</v>
      </c>
      <c r="J16" s="21">
        <f aca="true" t="shared" si="1" ref="J16:J24">H16*I16</f>
        <v>872.8404</v>
      </c>
      <c r="K16" s="23">
        <v>0.004</v>
      </c>
      <c r="L16" s="23">
        <v>4.132</v>
      </c>
      <c r="M16" s="31">
        <f>L16*H16/D16</f>
        <v>0.1681018213144037</v>
      </c>
      <c r="N16" s="21">
        <v>25.7</v>
      </c>
      <c r="O16" s="50">
        <v>6.255</v>
      </c>
      <c r="P16" s="21">
        <f t="shared" si="0"/>
        <v>160.7535</v>
      </c>
      <c r="Q16" s="23">
        <v>0.006</v>
      </c>
      <c r="R16" s="23">
        <v>6.198</v>
      </c>
      <c r="S16" s="31">
        <f>R16*N16/D16</f>
        <v>0.03363257842884713</v>
      </c>
      <c r="T16" s="21">
        <v>20.87</v>
      </c>
      <c r="U16" s="21">
        <v>7.19</v>
      </c>
      <c r="V16" s="21">
        <f aca="true" t="shared" si="2" ref="V16:V21">T16*U16</f>
        <v>150.05530000000002</v>
      </c>
      <c r="W16" s="39">
        <v>0.01</v>
      </c>
      <c r="X16" s="39">
        <v>10.33</v>
      </c>
      <c r="Y16" s="33">
        <f>X16*T16/D16</f>
        <v>0.045519579235411126</v>
      </c>
      <c r="Z16" s="22">
        <v>21.35</v>
      </c>
      <c r="AA16" s="22">
        <v>2.84</v>
      </c>
      <c r="AB16" s="23"/>
      <c r="AC16" s="21">
        <v>18.51</v>
      </c>
      <c r="AD16" s="21">
        <v>87.68</v>
      </c>
      <c r="AE16" s="21">
        <v>3.33</v>
      </c>
      <c r="AF16" s="21">
        <v>1.19</v>
      </c>
      <c r="AG16" s="23">
        <v>2037.387</v>
      </c>
      <c r="AH16" s="31">
        <f>AG16*AE16/D16</f>
        <v>1.4324953886498288</v>
      </c>
      <c r="AI16" s="64">
        <v>25</v>
      </c>
      <c r="AJ16" s="66"/>
    </row>
    <row r="17" spans="1:36" s="4" customFormat="1" ht="14.25">
      <c r="A17" s="56" t="s">
        <v>27</v>
      </c>
      <c r="B17" s="24">
        <v>3754.5</v>
      </c>
      <c r="C17" s="24">
        <v>44.5</v>
      </c>
      <c r="D17" s="24">
        <f>B17+C17</f>
        <v>3799</v>
      </c>
      <c r="E17" s="60" t="s">
        <v>5</v>
      </c>
      <c r="F17" s="21">
        <v>2873.93</v>
      </c>
      <c r="G17" s="24">
        <v>31.2</v>
      </c>
      <c r="H17" s="21">
        <v>192.68</v>
      </c>
      <c r="I17" s="50">
        <v>4.53</v>
      </c>
      <c r="J17" s="21">
        <f t="shared" si="1"/>
        <v>872.8404</v>
      </c>
      <c r="K17" s="23">
        <v>0.011</v>
      </c>
      <c r="L17" s="23">
        <v>6.705</v>
      </c>
      <c r="M17" s="31">
        <f>L17*H17/D17</f>
        <v>0.34006828112661225</v>
      </c>
      <c r="N17" s="21">
        <v>25.7</v>
      </c>
      <c r="O17" s="50">
        <v>6.255</v>
      </c>
      <c r="P17" s="21">
        <f t="shared" si="0"/>
        <v>160.7535</v>
      </c>
      <c r="Q17" s="23">
        <v>0.017</v>
      </c>
      <c r="R17" s="23">
        <v>10.362</v>
      </c>
      <c r="S17" s="31">
        <f>R17*N17/D17</f>
        <v>0.07009828902342723</v>
      </c>
      <c r="T17" s="21">
        <v>20.87</v>
      </c>
      <c r="U17" s="21">
        <v>7.19</v>
      </c>
      <c r="V17" s="21">
        <f t="shared" si="2"/>
        <v>150.05530000000002</v>
      </c>
      <c r="W17" s="99" t="s">
        <v>67</v>
      </c>
      <c r="X17" s="100"/>
      <c r="Y17" s="101"/>
      <c r="Z17" s="25">
        <v>18.88</v>
      </c>
      <c r="AA17" s="25"/>
      <c r="AB17" s="26"/>
      <c r="AC17" s="24">
        <v>18.88</v>
      </c>
      <c r="AD17" s="21">
        <v>87.68</v>
      </c>
      <c r="AE17" s="24">
        <v>4.75</v>
      </c>
      <c r="AF17" s="24">
        <v>1.11</v>
      </c>
      <c r="AG17" s="26">
        <v>1990.452</v>
      </c>
      <c r="AH17" s="31">
        <f>AG17*AE17/D17</f>
        <v>2.488719926296394</v>
      </c>
      <c r="AI17" s="67">
        <v>23</v>
      </c>
      <c r="AJ17" s="68"/>
    </row>
    <row r="18" spans="1:36" s="4" customFormat="1" ht="24" customHeight="1">
      <c r="A18" s="55" t="s">
        <v>28</v>
      </c>
      <c r="B18" s="89">
        <v>4556.4</v>
      </c>
      <c r="C18" s="89">
        <v>830.1</v>
      </c>
      <c r="D18" s="77">
        <f>B18+C18</f>
        <v>5386.5</v>
      </c>
      <c r="E18" s="60" t="s">
        <v>5</v>
      </c>
      <c r="F18" s="21">
        <v>2365.58</v>
      </c>
      <c r="G18" s="88" t="s">
        <v>72</v>
      </c>
      <c r="H18" s="21">
        <v>148.01</v>
      </c>
      <c r="I18" s="21">
        <v>4.53</v>
      </c>
      <c r="J18" s="24">
        <f>H18*I18</f>
        <v>670.4853</v>
      </c>
      <c r="K18" s="23">
        <v>0.011</v>
      </c>
      <c r="L18" s="26">
        <v>3.334</v>
      </c>
      <c r="M18" s="61">
        <v>0.2144</v>
      </c>
      <c r="N18" s="21">
        <v>25.7</v>
      </c>
      <c r="O18" s="50">
        <v>6.255</v>
      </c>
      <c r="P18" s="21">
        <f t="shared" si="0"/>
        <v>160.7535</v>
      </c>
      <c r="Q18" s="23">
        <v>0.017</v>
      </c>
      <c r="R18" s="26">
        <v>5.153</v>
      </c>
      <c r="S18" s="32">
        <f>R18*N18/2307</f>
        <v>0.05740446467273515</v>
      </c>
      <c r="T18" s="21">
        <v>20.87</v>
      </c>
      <c r="U18" s="21">
        <v>7.19</v>
      </c>
      <c r="V18" s="21">
        <f t="shared" si="2"/>
        <v>150.05530000000002</v>
      </c>
      <c r="W18" s="39">
        <v>0.028</v>
      </c>
      <c r="X18" s="39">
        <v>8.487</v>
      </c>
      <c r="Y18" s="33">
        <f>X18*T18/2307</f>
        <v>0.07677663198959689</v>
      </c>
      <c r="Z18" s="22">
        <v>19.3</v>
      </c>
      <c r="AA18" s="22"/>
      <c r="AB18" s="23"/>
      <c r="AC18" s="24">
        <v>19.3</v>
      </c>
      <c r="AD18" s="21">
        <v>87.68</v>
      </c>
      <c r="AE18" s="21">
        <v>4.75</v>
      </c>
      <c r="AF18" s="26">
        <v>0.73</v>
      </c>
      <c r="AG18" s="69">
        <v>1153.685</v>
      </c>
      <c r="AH18" s="32">
        <f>AG18*AE18/2307</f>
        <v>2.375380905938448</v>
      </c>
      <c r="AI18" s="67">
        <v>23</v>
      </c>
      <c r="AJ18" s="102" t="s">
        <v>73</v>
      </c>
    </row>
    <row r="19" spans="1:36" s="4" customFormat="1" ht="27" customHeight="1">
      <c r="A19" s="55" t="s">
        <v>29</v>
      </c>
      <c r="B19" s="90"/>
      <c r="C19" s="90"/>
      <c r="D19" s="77"/>
      <c r="E19" s="60" t="s">
        <v>5</v>
      </c>
      <c r="F19" s="21">
        <v>2365.58</v>
      </c>
      <c r="G19" s="79"/>
      <c r="H19" s="21">
        <v>148.01</v>
      </c>
      <c r="I19" s="21">
        <v>4.53</v>
      </c>
      <c r="J19" s="24">
        <f>H19*I19</f>
        <v>670.4853</v>
      </c>
      <c r="K19" s="23">
        <v>0.007</v>
      </c>
      <c r="L19" s="26">
        <v>2.738</v>
      </c>
      <c r="M19" s="61">
        <v>0.1314</v>
      </c>
      <c r="N19" s="21">
        <v>25.7</v>
      </c>
      <c r="O19" s="50">
        <v>6.255</v>
      </c>
      <c r="P19" s="21">
        <f t="shared" si="0"/>
        <v>160.7535</v>
      </c>
      <c r="Q19" s="23">
        <v>0.011</v>
      </c>
      <c r="R19" s="26">
        <v>4.303</v>
      </c>
      <c r="S19" s="32">
        <f>R19*N19/3084.5</f>
        <v>0.0358525206678554</v>
      </c>
      <c r="T19" s="21">
        <v>20.87</v>
      </c>
      <c r="U19" s="21">
        <v>7.19</v>
      </c>
      <c r="V19" s="21">
        <f t="shared" si="2"/>
        <v>150.05530000000002</v>
      </c>
      <c r="W19" s="39">
        <v>0.018</v>
      </c>
      <c r="X19" s="39">
        <v>7.042</v>
      </c>
      <c r="Y19" s="33">
        <f>X19*T19/3084.5</f>
        <v>0.04764679526665586</v>
      </c>
      <c r="Z19" s="22">
        <v>23.8</v>
      </c>
      <c r="AA19" s="22">
        <v>2.38</v>
      </c>
      <c r="AB19" s="23"/>
      <c r="AC19" s="24">
        <v>21.42</v>
      </c>
      <c r="AD19" s="21">
        <v>87.68</v>
      </c>
      <c r="AE19" s="21">
        <v>4.75</v>
      </c>
      <c r="AF19" s="26">
        <v>1.47</v>
      </c>
      <c r="AG19" s="69">
        <v>1948.779</v>
      </c>
      <c r="AH19" s="32">
        <f>AG19*AE19/3084.5</f>
        <v>3.0010375263413844</v>
      </c>
      <c r="AI19" s="67">
        <v>23</v>
      </c>
      <c r="AJ19" s="103"/>
    </row>
    <row r="20" spans="1:36" s="4" customFormat="1" ht="13.5" customHeight="1">
      <c r="A20" s="56" t="s">
        <v>31</v>
      </c>
      <c r="B20" s="24">
        <v>4154.5</v>
      </c>
      <c r="C20" s="24">
        <v>0</v>
      </c>
      <c r="D20" s="24">
        <f aca="true" t="shared" si="3" ref="D20:D26">B20+C20</f>
        <v>4154.5</v>
      </c>
      <c r="E20" s="60" t="s">
        <v>5</v>
      </c>
      <c r="F20" s="21">
        <v>2873.93</v>
      </c>
      <c r="G20" s="24">
        <v>39.72</v>
      </c>
      <c r="H20" s="21">
        <v>192.68</v>
      </c>
      <c r="I20" s="50">
        <v>4.53</v>
      </c>
      <c r="J20" s="21">
        <f t="shared" si="1"/>
        <v>872.8404</v>
      </c>
      <c r="K20" s="23">
        <v>0.007</v>
      </c>
      <c r="L20" s="23">
        <v>5.664</v>
      </c>
      <c r="M20" s="33">
        <f>L20*H20/D20</f>
        <v>0.26268853532314357</v>
      </c>
      <c r="N20" s="21">
        <v>25.7</v>
      </c>
      <c r="O20" s="50">
        <v>6.255</v>
      </c>
      <c r="P20" s="21">
        <f t="shared" si="0"/>
        <v>160.7535</v>
      </c>
      <c r="Q20" s="23">
        <v>0.011</v>
      </c>
      <c r="R20" s="23">
        <v>8.901</v>
      </c>
      <c r="S20" s="31">
        <f aca="true" t="shared" si="4" ref="S20:S26">R20*N20/D20</f>
        <v>0.05506214947647129</v>
      </c>
      <c r="T20" s="21">
        <v>20.87</v>
      </c>
      <c r="U20" s="21">
        <v>7.19</v>
      </c>
      <c r="V20" s="21">
        <f t="shared" si="2"/>
        <v>150.05530000000002</v>
      </c>
      <c r="W20" s="39">
        <v>0.018</v>
      </c>
      <c r="X20" s="39">
        <v>14.566</v>
      </c>
      <c r="Y20" s="33">
        <f aca="true" t="shared" si="5" ref="Y20:Y26">X20*T20/D20</f>
        <v>0.07317184258033459</v>
      </c>
      <c r="Z20" s="25">
        <v>21.93</v>
      </c>
      <c r="AA20" s="25">
        <v>1.76</v>
      </c>
      <c r="AB20" s="26"/>
      <c r="AC20" s="24">
        <v>20.17</v>
      </c>
      <c r="AD20" s="21">
        <v>87.68</v>
      </c>
      <c r="AE20" s="24">
        <v>4.75</v>
      </c>
      <c r="AF20" s="24">
        <v>1.47</v>
      </c>
      <c r="AG20" s="26">
        <v>2711.974</v>
      </c>
      <c r="AH20" s="32">
        <f aca="true" t="shared" si="6" ref="AH20:AH26">AG20*AE20/D20</f>
        <v>3.10070441689734</v>
      </c>
      <c r="AI20" s="67">
        <v>23</v>
      </c>
      <c r="AJ20" s="71"/>
    </row>
    <row r="21" spans="1:36" s="4" customFormat="1" ht="13.5" customHeight="1">
      <c r="A21" s="56" t="s">
        <v>30</v>
      </c>
      <c r="B21" s="24">
        <v>5052</v>
      </c>
      <c r="C21" s="24">
        <v>0</v>
      </c>
      <c r="D21" s="24">
        <f t="shared" si="3"/>
        <v>5052</v>
      </c>
      <c r="E21" s="60" t="s">
        <v>5</v>
      </c>
      <c r="F21" s="21">
        <v>2873.93</v>
      </c>
      <c r="G21" s="24">
        <v>26</v>
      </c>
      <c r="H21" s="21">
        <v>192.68</v>
      </c>
      <c r="I21" s="50">
        <v>4.53</v>
      </c>
      <c r="J21" s="21">
        <f t="shared" si="1"/>
        <v>872.8404</v>
      </c>
      <c r="K21" s="23">
        <v>0.007</v>
      </c>
      <c r="L21" s="23">
        <v>3.845</v>
      </c>
      <c r="M21" s="33">
        <f>L21*H21/D21</f>
        <v>0.14664580364212196</v>
      </c>
      <c r="N21" s="21">
        <v>25.7</v>
      </c>
      <c r="O21" s="50">
        <v>6.255</v>
      </c>
      <c r="P21" s="21">
        <f t="shared" si="0"/>
        <v>160.7535</v>
      </c>
      <c r="Q21" s="23">
        <v>0.011</v>
      </c>
      <c r="R21" s="23">
        <v>6.042</v>
      </c>
      <c r="S21" s="31">
        <f t="shared" si="4"/>
        <v>0.030736223277909733</v>
      </c>
      <c r="T21" s="21">
        <v>20.87</v>
      </c>
      <c r="U21" s="21">
        <v>7.19</v>
      </c>
      <c r="V21" s="21">
        <f t="shared" si="2"/>
        <v>150.05530000000002</v>
      </c>
      <c r="W21" s="39">
        <v>0.018</v>
      </c>
      <c r="X21" s="39">
        <v>9.887</v>
      </c>
      <c r="Y21" s="33">
        <f t="shared" si="5"/>
        <v>0.04084356492478227</v>
      </c>
      <c r="Z21" s="25">
        <v>21.9</v>
      </c>
      <c r="AA21" s="25">
        <v>2.87</v>
      </c>
      <c r="AB21" s="26"/>
      <c r="AC21" s="24">
        <v>19.03</v>
      </c>
      <c r="AD21" s="21">
        <v>87.68</v>
      </c>
      <c r="AE21" s="24">
        <v>4.75</v>
      </c>
      <c r="AF21" s="24">
        <v>1.47</v>
      </c>
      <c r="AG21" s="26">
        <v>2796.116</v>
      </c>
      <c r="AH21" s="32">
        <f t="shared" si="6"/>
        <v>2.628968923198733</v>
      </c>
      <c r="AI21" s="67">
        <v>23</v>
      </c>
      <c r="AJ21" s="71"/>
    </row>
    <row r="22" spans="1:36" s="4" customFormat="1" ht="53.25" customHeight="1">
      <c r="A22" s="56" t="s">
        <v>34</v>
      </c>
      <c r="B22" s="24">
        <v>6220.9</v>
      </c>
      <c r="C22" s="24">
        <v>0</v>
      </c>
      <c r="D22" s="24">
        <f t="shared" si="3"/>
        <v>6220.9</v>
      </c>
      <c r="E22" s="60" t="s">
        <v>5</v>
      </c>
      <c r="F22" s="21">
        <v>2873.93</v>
      </c>
      <c r="G22" s="24">
        <v>39.05</v>
      </c>
      <c r="H22" s="21">
        <v>192.68</v>
      </c>
      <c r="I22" s="50">
        <v>4.53</v>
      </c>
      <c r="J22" s="24">
        <f t="shared" si="1"/>
        <v>872.8404</v>
      </c>
      <c r="K22" s="23">
        <v>0.004</v>
      </c>
      <c r="L22" s="26">
        <v>4.608</v>
      </c>
      <c r="M22" s="33">
        <f>L22*H22/D22</f>
        <v>0.14272363162886398</v>
      </c>
      <c r="N22" s="21">
        <v>25.7</v>
      </c>
      <c r="O22" s="50">
        <v>6.255</v>
      </c>
      <c r="P22" s="24">
        <f t="shared" si="0"/>
        <v>160.7535</v>
      </c>
      <c r="Q22" s="23">
        <v>0.006</v>
      </c>
      <c r="R22" s="26">
        <v>6.911</v>
      </c>
      <c r="S22" s="31">
        <f t="shared" si="4"/>
        <v>0.028550965294410778</v>
      </c>
      <c r="T22" s="21">
        <v>20.87</v>
      </c>
      <c r="U22" s="21">
        <v>7.19</v>
      </c>
      <c r="V22" s="21">
        <f>T22*U22</f>
        <v>150.05530000000002</v>
      </c>
      <c r="W22" s="39">
        <v>0.01</v>
      </c>
      <c r="X22" s="39">
        <v>11.519</v>
      </c>
      <c r="Y22" s="33">
        <f t="shared" si="5"/>
        <v>0.03864417206513528</v>
      </c>
      <c r="Z22" s="62" t="s">
        <v>71</v>
      </c>
      <c r="AA22" s="25">
        <v>2.24</v>
      </c>
      <c r="AB22" s="26"/>
      <c r="AC22" s="24">
        <v>20.66</v>
      </c>
      <c r="AD22" s="21">
        <v>87.68</v>
      </c>
      <c r="AE22" s="24">
        <v>3.33</v>
      </c>
      <c r="AF22" s="24">
        <v>1.19</v>
      </c>
      <c r="AG22" s="26">
        <v>2890.284</v>
      </c>
      <c r="AH22" s="32">
        <f t="shared" si="6"/>
        <v>1.5471468308444118</v>
      </c>
      <c r="AI22" s="67">
        <v>23</v>
      </c>
      <c r="AJ22" s="65" t="s">
        <v>68</v>
      </c>
    </row>
    <row r="23" spans="1:36" s="4" customFormat="1" ht="39" customHeight="1">
      <c r="A23" s="56" t="s">
        <v>33</v>
      </c>
      <c r="B23" s="24">
        <v>2893.6</v>
      </c>
      <c r="C23" s="24">
        <v>293</v>
      </c>
      <c r="D23" s="24">
        <f t="shared" si="3"/>
        <v>3186.6</v>
      </c>
      <c r="E23" s="60" t="s">
        <v>5</v>
      </c>
      <c r="F23" s="21">
        <v>2873.93</v>
      </c>
      <c r="G23" s="24">
        <v>20.56</v>
      </c>
      <c r="H23" s="21">
        <v>192.68</v>
      </c>
      <c r="I23" s="50">
        <v>4.53</v>
      </c>
      <c r="J23" s="24">
        <f t="shared" si="1"/>
        <v>872.8404</v>
      </c>
      <c r="K23" s="23">
        <v>0.004</v>
      </c>
      <c r="L23" s="26">
        <v>1.945</v>
      </c>
      <c r="M23" s="33">
        <f>L23*H23/D23</f>
        <v>0.11760578673194001</v>
      </c>
      <c r="N23" s="21">
        <v>25.7</v>
      </c>
      <c r="O23" s="50">
        <v>6.255</v>
      </c>
      <c r="P23" s="24">
        <f t="shared" si="0"/>
        <v>160.7535</v>
      </c>
      <c r="Q23" s="23">
        <v>0.006</v>
      </c>
      <c r="R23" s="26">
        <v>2.917</v>
      </c>
      <c r="S23" s="31">
        <f t="shared" si="4"/>
        <v>0.02352566999309609</v>
      </c>
      <c r="T23" s="21">
        <v>20.87</v>
      </c>
      <c r="U23" s="21">
        <v>7.19</v>
      </c>
      <c r="V23" s="21">
        <f>T23*U23</f>
        <v>150.05530000000002</v>
      </c>
      <c r="W23" s="39">
        <v>0.01</v>
      </c>
      <c r="X23" s="39">
        <v>4.862</v>
      </c>
      <c r="Y23" s="33">
        <f t="shared" si="5"/>
        <v>0.03184269754597377</v>
      </c>
      <c r="Z23" s="25">
        <v>24.67</v>
      </c>
      <c r="AA23" s="25">
        <v>2.33</v>
      </c>
      <c r="AB23" s="26"/>
      <c r="AC23" s="24">
        <v>22.34</v>
      </c>
      <c r="AD23" s="21">
        <v>87.68</v>
      </c>
      <c r="AE23" s="24">
        <v>4.75</v>
      </c>
      <c r="AF23" s="24">
        <v>1.19</v>
      </c>
      <c r="AG23" s="26">
        <v>1879.165</v>
      </c>
      <c r="AH23" s="32">
        <f t="shared" si="6"/>
        <v>2.801115216845541</v>
      </c>
      <c r="AI23" s="67">
        <v>25</v>
      </c>
      <c r="AJ23" s="65" t="s">
        <v>35</v>
      </c>
    </row>
    <row r="24" spans="1:36" s="4" customFormat="1" ht="36.75" customHeight="1">
      <c r="A24" s="56" t="s">
        <v>32</v>
      </c>
      <c r="B24" s="24">
        <v>6141.5</v>
      </c>
      <c r="C24" s="24">
        <v>0</v>
      </c>
      <c r="D24" s="24">
        <f t="shared" si="3"/>
        <v>6141.5</v>
      </c>
      <c r="E24" s="60" t="s">
        <v>5</v>
      </c>
      <c r="F24" s="21">
        <v>2873.93</v>
      </c>
      <c r="G24" s="24">
        <v>23.86</v>
      </c>
      <c r="H24" s="21">
        <v>192.68</v>
      </c>
      <c r="I24" s="50">
        <v>4.53</v>
      </c>
      <c r="J24" s="24">
        <f t="shared" si="1"/>
        <v>872.8404</v>
      </c>
      <c r="K24" s="23">
        <v>0.004</v>
      </c>
      <c r="L24" s="26">
        <v>3</v>
      </c>
      <c r="M24" s="33">
        <f>L24*H24/D24</f>
        <v>0.09412032890987543</v>
      </c>
      <c r="N24" s="21">
        <v>25.7</v>
      </c>
      <c r="O24" s="50">
        <v>6.255</v>
      </c>
      <c r="P24" s="24">
        <f t="shared" si="0"/>
        <v>160.7535</v>
      </c>
      <c r="Q24" s="23">
        <v>0.006</v>
      </c>
      <c r="R24" s="26">
        <v>4.5</v>
      </c>
      <c r="S24" s="31">
        <f t="shared" si="4"/>
        <v>0.018830904502157454</v>
      </c>
      <c r="T24" s="21">
        <v>20.87</v>
      </c>
      <c r="U24" s="21">
        <v>7.19</v>
      </c>
      <c r="V24" s="21">
        <f>T24*U24</f>
        <v>150.05530000000002</v>
      </c>
      <c r="W24" s="39">
        <v>0.01</v>
      </c>
      <c r="X24" s="39">
        <v>7.5</v>
      </c>
      <c r="Y24" s="33">
        <f t="shared" si="5"/>
        <v>0.025486444679638526</v>
      </c>
      <c r="Z24" s="25">
        <v>24.67</v>
      </c>
      <c r="AA24" s="25">
        <v>2.34</v>
      </c>
      <c r="AB24" s="26"/>
      <c r="AC24" s="24">
        <v>22.33</v>
      </c>
      <c r="AD24" s="21">
        <v>87.68</v>
      </c>
      <c r="AE24" s="24">
        <v>4.75</v>
      </c>
      <c r="AF24" s="24">
        <v>1.47</v>
      </c>
      <c r="AG24" s="26">
        <v>3447.459</v>
      </c>
      <c r="AH24" s="32">
        <f t="shared" si="6"/>
        <v>2.666356793942848</v>
      </c>
      <c r="AI24" s="67">
        <v>25</v>
      </c>
      <c r="AJ24" s="65" t="s">
        <v>35</v>
      </c>
    </row>
    <row r="25" spans="1:36" s="4" customFormat="1" ht="75.75" customHeight="1">
      <c r="A25" s="57" t="s">
        <v>51</v>
      </c>
      <c r="B25" s="36">
        <v>4781.6</v>
      </c>
      <c r="C25" s="36">
        <v>0</v>
      </c>
      <c r="D25" s="36">
        <f t="shared" si="3"/>
        <v>4781.6</v>
      </c>
      <c r="E25" s="112" t="s">
        <v>52</v>
      </c>
      <c r="F25" s="100"/>
      <c r="G25" s="101"/>
      <c r="H25" s="112" t="s">
        <v>52</v>
      </c>
      <c r="I25" s="100"/>
      <c r="J25" s="100"/>
      <c r="K25" s="100"/>
      <c r="L25" s="100"/>
      <c r="M25" s="101"/>
      <c r="N25" s="21">
        <v>25.7</v>
      </c>
      <c r="O25" s="51">
        <v>10.79</v>
      </c>
      <c r="P25" s="36">
        <f t="shared" si="0"/>
        <v>277.303</v>
      </c>
      <c r="Q25" s="52">
        <v>0.009</v>
      </c>
      <c r="R25" s="37">
        <v>5.931</v>
      </c>
      <c r="S25" s="31">
        <f t="shared" si="4"/>
        <v>0.031877760582231886</v>
      </c>
      <c r="T25" s="21">
        <v>20.87</v>
      </c>
      <c r="U25" s="21">
        <v>7.19</v>
      </c>
      <c r="V25" s="21">
        <f>T25*U25</f>
        <v>150.05530000000002</v>
      </c>
      <c r="W25" s="40">
        <v>0.009</v>
      </c>
      <c r="X25" s="40">
        <v>5.931</v>
      </c>
      <c r="Y25" s="33">
        <f t="shared" si="5"/>
        <v>0.025886726200435</v>
      </c>
      <c r="Z25" s="38">
        <v>19.24</v>
      </c>
      <c r="AA25" s="38">
        <v>3.02</v>
      </c>
      <c r="AB25" s="37"/>
      <c r="AC25" s="24">
        <v>16.22</v>
      </c>
      <c r="AD25" s="21">
        <v>87.68</v>
      </c>
      <c r="AE25" s="36">
        <v>4.75</v>
      </c>
      <c r="AF25" s="36">
        <v>1.47</v>
      </c>
      <c r="AG25" s="37">
        <v>2515.92</v>
      </c>
      <c r="AH25" s="32">
        <f t="shared" si="6"/>
        <v>2.4992931236406224</v>
      </c>
      <c r="AI25" s="72"/>
      <c r="AJ25" s="70" t="s">
        <v>74</v>
      </c>
    </row>
    <row r="26" spans="1:36" s="4" customFormat="1" ht="37.5" customHeight="1">
      <c r="A26" s="56" t="s">
        <v>58</v>
      </c>
      <c r="B26" s="36">
        <v>11207.2</v>
      </c>
      <c r="C26" s="36">
        <v>327.7</v>
      </c>
      <c r="D26" s="36">
        <f t="shared" si="3"/>
        <v>11534.900000000001</v>
      </c>
      <c r="E26" s="112" t="s">
        <v>65</v>
      </c>
      <c r="F26" s="100"/>
      <c r="G26" s="101"/>
      <c r="H26" s="24">
        <v>192.68</v>
      </c>
      <c r="I26" s="113" t="s">
        <v>65</v>
      </c>
      <c r="J26" s="101"/>
      <c r="K26" s="26">
        <v>0.007</v>
      </c>
      <c r="L26" s="26">
        <v>9.94</v>
      </c>
      <c r="M26" s="32">
        <f>L26*H26/D26</f>
        <v>0.1660386479293275</v>
      </c>
      <c r="N26" s="21">
        <v>25.7</v>
      </c>
      <c r="O26" s="112" t="s">
        <v>65</v>
      </c>
      <c r="P26" s="101"/>
      <c r="Q26" s="26">
        <v>0.011</v>
      </c>
      <c r="R26" s="26">
        <v>15.62</v>
      </c>
      <c r="S26" s="31">
        <f t="shared" si="4"/>
        <v>0.034801688787939204</v>
      </c>
      <c r="T26" s="21">
        <v>20.87</v>
      </c>
      <c r="U26" s="113" t="s">
        <v>65</v>
      </c>
      <c r="V26" s="101"/>
      <c r="W26" s="26">
        <v>0.018</v>
      </c>
      <c r="X26" s="24">
        <v>25.56</v>
      </c>
      <c r="Y26" s="33">
        <f t="shared" si="5"/>
        <v>0.04624549844385299</v>
      </c>
      <c r="Z26" s="25">
        <v>24.67</v>
      </c>
      <c r="AA26" s="25">
        <v>2.53</v>
      </c>
      <c r="AB26" s="26"/>
      <c r="AC26" s="24">
        <v>22.14</v>
      </c>
      <c r="AD26" s="21" t="s">
        <v>66</v>
      </c>
      <c r="AE26" s="24">
        <v>4.75</v>
      </c>
      <c r="AF26" s="63">
        <v>1.19</v>
      </c>
      <c r="AG26" s="63">
        <v>5037.52</v>
      </c>
      <c r="AH26" s="32">
        <f t="shared" si="6"/>
        <v>2.074419370779114</v>
      </c>
      <c r="AI26" s="63">
        <v>23</v>
      </c>
      <c r="AJ26" s="73"/>
    </row>
    <row r="27" spans="1:36" s="4" customFormat="1" ht="15" customHeight="1" thickBot="1">
      <c r="A27" s="58" t="s">
        <v>11</v>
      </c>
      <c r="B27" s="27">
        <f>SUM(B15:B26)</f>
        <v>59992.3</v>
      </c>
      <c r="C27" s="27">
        <f>SUM(C15:C26)</f>
        <v>1647.0400000000002</v>
      </c>
      <c r="D27" s="27">
        <f>SUM(D15:D26)</f>
        <v>61639.34</v>
      </c>
      <c r="E27" s="28"/>
      <c r="F27" s="28"/>
      <c r="G27" s="28"/>
      <c r="H27" s="28"/>
      <c r="I27" s="28"/>
      <c r="J27" s="27"/>
      <c r="K27" s="27"/>
      <c r="L27" s="27"/>
      <c r="M27" s="34"/>
      <c r="N27" s="28"/>
      <c r="O27" s="28"/>
      <c r="P27" s="53"/>
      <c r="Q27" s="53"/>
      <c r="R27" s="53"/>
      <c r="S27" s="54"/>
      <c r="T27" s="28"/>
      <c r="U27" s="28"/>
      <c r="V27" s="28"/>
      <c r="W27" s="41"/>
      <c r="X27" s="41"/>
      <c r="Y27" s="34"/>
      <c r="Z27" s="28"/>
      <c r="AA27" s="28"/>
      <c r="AB27" s="28"/>
      <c r="AC27" s="27"/>
      <c r="AD27" s="28"/>
      <c r="AE27" s="27"/>
      <c r="AF27" s="27"/>
      <c r="AG27" s="74"/>
      <c r="AH27" s="75"/>
      <c r="AI27" s="76"/>
      <c r="AJ27" s="35"/>
    </row>
    <row r="28" spans="1:46" s="4" customFormat="1" ht="7.5" customHeight="1">
      <c r="A28" s="13"/>
      <c r="B28" s="47"/>
      <c r="C28" s="48"/>
      <c r="D28" s="47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3"/>
      <c r="AE28" s="13"/>
      <c r="AF28" s="13"/>
      <c r="AG28" s="13"/>
      <c r="AH28" s="13"/>
      <c r="AI28" s="13"/>
      <c r="AJ28" s="13"/>
      <c r="AK28" s="13"/>
      <c r="AL28" s="13"/>
      <c r="AM28" s="49"/>
      <c r="AN28" s="49"/>
      <c r="AO28" s="13"/>
      <c r="AP28" s="13"/>
      <c r="AQ28" s="13"/>
      <c r="AR28" s="1"/>
      <c r="AS28" s="1"/>
      <c r="AT28" s="1"/>
    </row>
    <row r="29" spans="1:47" s="4" customFormat="1" ht="27" customHeight="1">
      <c r="A29" s="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2"/>
      <c r="AA29" s="12"/>
      <c r="AB29" s="12"/>
      <c r="AC29" s="12"/>
      <c r="AD29" s="13"/>
      <c r="AE29" s="94"/>
      <c r="AF29" s="94"/>
      <c r="AG29" s="94"/>
      <c r="AH29" s="94"/>
      <c r="AI29" s="9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1"/>
    </row>
    <row r="30" spans="1:47" s="4" customFormat="1" ht="14.25">
      <c r="A30" s="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3"/>
      <c r="AE30" s="13"/>
      <c r="AF30" s="13"/>
      <c r="AG30" s="13"/>
      <c r="AH30" s="13"/>
      <c r="AI30" s="13"/>
      <c r="AJ30" s="13"/>
      <c r="AK30" s="13"/>
      <c r="AL30" s="96"/>
      <c r="AM30" s="81"/>
      <c r="AN30" s="81"/>
      <c r="AO30" s="97"/>
      <c r="AP30" s="97"/>
      <c r="AQ30" s="97"/>
      <c r="AR30" s="97"/>
      <c r="AS30" s="97"/>
      <c r="AT30" s="98"/>
      <c r="AU30" s="1"/>
    </row>
    <row r="31" spans="1:42" s="4" customFormat="1" ht="21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10" t="s">
        <v>19</v>
      </c>
      <c r="O31" s="110"/>
      <c r="P31" s="110"/>
      <c r="Q31" s="110"/>
      <c r="R31" s="110"/>
      <c r="S31" s="110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7"/>
      <c r="AL31" s="16"/>
      <c r="AM31" s="16"/>
      <c r="AN31" s="16"/>
      <c r="AO31" s="1"/>
      <c r="AP31" s="1"/>
    </row>
    <row r="32" spans="1:42" s="4" customFormat="1" ht="18" customHeight="1">
      <c r="A32" s="8"/>
      <c r="B32" s="87"/>
      <c r="C32" s="87"/>
      <c r="D32" s="87"/>
      <c r="E32" s="87"/>
      <c r="F32" s="87"/>
      <c r="G32" s="9"/>
      <c r="H32" s="9"/>
      <c r="I32" s="9"/>
      <c r="J32" s="9"/>
      <c r="K32" s="9"/>
      <c r="L32" s="9"/>
      <c r="M32" s="9"/>
      <c r="N32" s="105" t="s">
        <v>76</v>
      </c>
      <c r="O32" s="105"/>
      <c r="P32" s="105"/>
      <c r="Q32" s="105"/>
      <c r="R32" s="105"/>
      <c r="S32" s="105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30"/>
      <c r="AG32" s="30"/>
      <c r="AH32" s="30"/>
      <c r="AI32" s="30"/>
      <c r="AJ32" s="10"/>
      <c r="AK32" s="10"/>
      <c r="AL32" s="10"/>
      <c r="AM32" s="10"/>
      <c r="AN32" s="10"/>
      <c r="AO32" s="7"/>
      <c r="AP32" s="1"/>
    </row>
    <row r="33" spans="1:42" s="4" customFormat="1" ht="19.5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5" t="s">
        <v>77</v>
      </c>
      <c r="O33" s="105"/>
      <c r="P33" s="105"/>
      <c r="Q33" s="105"/>
      <c r="R33" s="105"/>
      <c r="S33" s="105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29"/>
      <c r="AG33" s="29"/>
      <c r="AH33" s="29"/>
      <c r="AI33" s="29"/>
      <c r="AJ33" s="10"/>
      <c r="AK33" s="10"/>
      <c r="AL33" s="10"/>
      <c r="AM33" s="10"/>
      <c r="AN33" s="10"/>
      <c r="AO33" s="7"/>
      <c r="AP33" s="1"/>
    </row>
    <row r="34" spans="1:42" s="4" customFormat="1" ht="17.2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10" t="s">
        <v>20</v>
      </c>
      <c r="O34" s="110"/>
      <c r="P34" s="110"/>
      <c r="Q34" s="110"/>
      <c r="R34" s="110"/>
      <c r="S34" s="110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7"/>
      <c r="AG34" s="7"/>
      <c r="AH34" s="7"/>
      <c r="AI34" s="7"/>
      <c r="AJ34" s="7"/>
      <c r="AK34" s="7"/>
      <c r="AL34" s="16"/>
      <c r="AM34" s="16"/>
      <c r="AN34" s="16"/>
      <c r="AO34" s="1"/>
      <c r="AP34" s="1"/>
    </row>
    <row r="35" spans="1:42" s="4" customFormat="1" ht="13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08" t="s">
        <v>78</v>
      </c>
      <c r="O35" s="108"/>
      <c r="P35" s="108"/>
      <c r="Q35" s="108"/>
      <c r="R35" s="108"/>
      <c r="S35" s="108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7"/>
      <c r="AG35" s="7"/>
      <c r="AH35" s="7"/>
      <c r="AI35" s="7"/>
      <c r="AJ35" s="111"/>
      <c r="AK35" s="111"/>
      <c r="AL35" s="111"/>
      <c r="AM35" s="111"/>
      <c r="AN35" s="111"/>
      <c r="AO35" s="81"/>
      <c r="AP35" s="1"/>
    </row>
    <row r="36" spans="1:45" s="4" customFormat="1" ht="18.75" customHeight="1">
      <c r="A36" s="8"/>
      <c r="B36" s="9"/>
      <c r="C36" s="18"/>
      <c r="D36" s="9"/>
      <c r="E36" s="9"/>
      <c r="F36" s="9"/>
      <c r="G36" s="9"/>
      <c r="H36" s="9"/>
      <c r="I36" s="9"/>
      <c r="J36" s="9"/>
      <c r="K36" s="9"/>
      <c r="L36" s="9"/>
      <c r="M36" s="9"/>
      <c r="N36" s="108" t="s">
        <v>79</v>
      </c>
      <c r="O36" s="108"/>
      <c r="P36" s="108"/>
      <c r="Q36" s="108"/>
      <c r="R36" s="108"/>
      <c r="S36" s="108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30"/>
      <c r="AG36" s="30"/>
      <c r="AH36" s="30"/>
      <c r="AI36" s="30"/>
      <c r="AJ36" s="13"/>
      <c r="AK36" s="13"/>
      <c r="AL36" s="109"/>
      <c r="AM36" s="81"/>
      <c r="AN36" s="81"/>
      <c r="AO36" s="20"/>
      <c r="AP36" s="20"/>
      <c r="AQ36" s="20"/>
      <c r="AR36" s="1"/>
      <c r="AS36" s="1"/>
    </row>
    <row r="37" spans="1:45" s="4" customFormat="1" ht="15.75">
      <c r="A37" s="8"/>
      <c r="B37" s="9"/>
      <c r="C37" s="18"/>
      <c r="D37" s="9"/>
      <c r="E37" s="9"/>
      <c r="F37" s="9"/>
      <c r="G37" s="9"/>
      <c r="H37" s="9"/>
      <c r="I37" s="9"/>
      <c r="J37" s="9"/>
      <c r="K37" s="9"/>
      <c r="L37" s="9"/>
      <c r="M37" s="9"/>
      <c r="N37" s="110" t="s">
        <v>21</v>
      </c>
      <c r="O37" s="110"/>
      <c r="P37" s="110"/>
      <c r="Q37" s="110"/>
      <c r="R37" s="110"/>
      <c r="S37" s="110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7"/>
      <c r="AG37" s="7"/>
      <c r="AH37" s="7"/>
      <c r="AI37" s="7"/>
      <c r="AJ37" s="13"/>
      <c r="AK37" s="13"/>
      <c r="AL37" s="19"/>
      <c r="AM37" s="7"/>
      <c r="AN37" s="7"/>
      <c r="AO37" s="20"/>
      <c r="AP37" s="20"/>
      <c r="AQ37" s="20"/>
      <c r="AR37" s="1"/>
      <c r="AS37" s="1"/>
    </row>
    <row r="38" spans="1:45" s="4" customFormat="1" ht="15.75">
      <c r="A38" s="8"/>
      <c r="B38" s="9"/>
      <c r="C38" s="18"/>
      <c r="D38" s="9"/>
      <c r="E38" s="9"/>
      <c r="F38" s="9"/>
      <c r="G38" s="9"/>
      <c r="H38" s="9"/>
      <c r="I38" s="9"/>
      <c r="J38" s="9"/>
      <c r="K38" s="9"/>
      <c r="L38" s="9"/>
      <c r="M38" s="9"/>
      <c r="N38" s="108" t="s">
        <v>80</v>
      </c>
      <c r="O38" s="108"/>
      <c r="P38" s="108"/>
      <c r="Q38" s="108"/>
      <c r="R38" s="108"/>
      <c r="S38" s="108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7"/>
      <c r="AG38" s="7"/>
      <c r="AH38" s="7"/>
      <c r="AI38" s="7"/>
      <c r="AJ38" s="13"/>
      <c r="AK38" s="13"/>
      <c r="AL38" s="19"/>
      <c r="AM38" s="7"/>
      <c r="AN38" s="7"/>
      <c r="AO38" s="20"/>
      <c r="AP38" s="20"/>
      <c r="AQ38" s="20"/>
      <c r="AR38" s="1"/>
      <c r="AS38" s="1"/>
    </row>
    <row r="39" spans="1:45" s="4" customFormat="1" ht="15.75">
      <c r="A39" s="8"/>
      <c r="B39" s="9"/>
      <c r="C39" s="18"/>
      <c r="D39" s="9"/>
      <c r="E39" s="9"/>
      <c r="F39" s="9"/>
      <c r="G39" s="9"/>
      <c r="H39" s="9"/>
      <c r="I39" s="9"/>
      <c r="J39" s="9"/>
      <c r="K39" s="9"/>
      <c r="L39" s="9"/>
      <c r="M39" s="9"/>
      <c r="N39" s="108" t="s">
        <v>81</v>
      </c>
      <c r="O39" s="108"/>
      <c r="P39" s="108"/>
      <c r="Q39" s="108"/>
      <c r="R39" s="108"/>
      <c r="S39" s="108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7"/>
      <c r="AG39" s="7"/>
      <c r="AH39" s="7"/>
      <c r="AI39" s="7"/>
      <c r="AJ39" s="13"/>
      <c r="AK39" s="13"/>
      <c r="AL39" s="19"/>
      <c r="AM39" s="7"/>
      <c r="AN39" s="7"/>
      <c r="AO39" s="20"/>
      <c r="AP39" s="20"/>
      <c r="AQ39" s="20"/>
      <c r="AR39" s="1"/>
      <c r="AS39" s="1"/>
    </row>
    <row r="40" spans="1:45" s="4" customFormat="1" ht="15.75">
      <c r="A40" s="8"/>
      <c r="B40" s="9"/>
      <c r="C40" s="18"/>
      <c r="D40" s="9"/>
      <c r="E40" s="9"/>
      <c r="F40" s="9"/>
      <c r="G40" s="9"/>
      <c r="H40" s="9"/>
      <c r="I40" s="9"/>
      <c r="J40" s="9"/>
      <c r="K40" s="9"/>
      <c r="L40" s="9"/>
      <c r="M40" s="9"/>
      <c r="N40" s="110" t="s">
        <v>59</v>
      </c>
      <c r="O40" s="110"/>
      <c r="P40" s="110"/>
      <c r="Q40" s="110"/>
      <c r="R40" s="110"/>
      <c r="S40" s="110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7"/>
      <c r="AG40" s="7"/>
      <c r="AH40" s="7"/>
      <c r="AI40" s="7"/>
      <c r="AJ40" s="13"/>
      <c r="AK40" s="13"/>
      <c r="AL40" s="19"/>
      <c r="AM40" s="7"/>
      <c r="AN40" s="7"/>
      <c r="AO40" s="20"/>
      <c r="AP40" s="20"/>
      <c r="AQ40" s="20"/>
      <c r="AR40" s="1"/>
      <c r="AS40" s="1"/>
    </row>
    <row r="41" spans="1:45" s="4" customFormat="1" ht="15.75">
      <c r="A41" s="8"/>
      <c r="B41" s="9"/>
      <c r="C41" s="18"/>
      <c r="D41" s="9"/>
      <c r="E41" s="9"/>
      <c r="F41" s="9"/>
      <c r="G41" s="9"/>
      <c r="H41" s="9"/>
      <c r="I41" s="9"/>
      <c r="J41" s="9"/>
      <c r="K41" s="9"/>
      <c r="L41" s="9"/>
      <c r="M41" s="9"/>
      <c r="N41" s="108" t="s">
        <v>82</v>
      </c>
      <c r="O41" s="108"/>
      <c r="P41" s="108"/>
      <c r="Q41" s="108"/>
      <c r="R41" s="108"/>
      <c r="S41" s="108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7"/>
      <c r="AG41" s="7"/>
      <c r="AH41" s="7"/>
      <c r="AI41" s="7"/>
      <c r="AJ41" s="13"/>
      <c r="AK41" s="13"/>
      <c r="AL41" s="19"/>
      <c r="AM41" s="7"/>
      <c r="AN41" s="7"/>
      <c r="AO41" s="20"/>
      <c r="AP41" s="20"/>
      <c r="AQ41" s="20"/>
      <c r="AR41" s="1"/>
      <c r="AS41" s="1"/>
    </row>
    <row r="42" spans="1:45" s="4" customFormat="1" ht="15.75">
      <c r="A42" s="8"/>
      <c r="B42" s="9"/>
      <c r="C42" s="18"/>
      <c r="D42" s="9"/>
      <c r="E42" s="9"/>
      <c r="F42" s="9"/>
      <c r="G42" s="9"/>
      <c r="H42" s="9"/>
      <c r="I42" s="9"/>
      <c r="J42" s="9"/>
      <c r="K42" s="9"/>
      <c r="L42" s="9"/>
      <c r="M42" s="9"/>
      <c r="N42" s="110" t="s">
        <v>22</v>
      </c>
      <c r="O42" s="110"/>
      <c r="P42" s="110"/>
      <c r="Q42" s="110"/>
      <c r="R42" s="110"/>
      <c r="S42" s="110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7"/>
      <c r="AG42" s="7"/>
      <c r="AH42" s="7"/>
      <c r="AI42" s="7"/>
      <c r="AJ42" s="13"/>
      <c r="AK42" s="13"/>
      <c r="AL42" s="19"/>
      <c r="AM42" s="7"/>
      <c r="AN42" s="7"/>
      <c r="AO42" s="20"/>
      <c r="AP42" s="20"/>
      <c r="AQ42" s="20"/>
      <c r="AR42" s="1"/>
      <c r="AS42" s="1"/>
    </row>
    <row r="43" spans="1:45" s="4" customFormat="1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04" t="s">
        <v>83</v>
      </c>
      <c r="O43" s="104"/>
      <c r="P43" s="104"/>
      <c r="Q43" s="104"/>
      <c r="R43" s="104"/>
      <c r="S43" s="104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7"/>
      <c r="AG43" s="7"/>
      <c r="AH43" s="7"/>
      <c r="AI43" s="7"/>
      <c r="AJ43" s="13"/>
      <c r="AK43" s="13"/>
      <c r="AL43" s="105"/>
      <c r="AM43" s="106"/>
      <c r="AN43" s="106"/>
      <c r="AO43" s="107"/>
      <c r="AP43" s="107"/>
      <c r="AQ43" s="20"/>
      <c r="AR43" s="1"/>
      <c r="AS43" s="1"/>
    </row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84">
    <mergeCell ref="S13:S14"/>
    <mergeCell ref="O26:P26"/>
    <mergeCell ref="E25:G25"/>
    <mergeCell ref="U26:V26"/>
    <mergeCell ref="N35:AE35"/>
    <mergeCell ref="F13:F14"/>
    <mergeCell ref="G13:G14"/>
    <mergeCell ref="H25:M25"/>
    <mergeCell ref="O13:O14"/>
    <mergeCell ref="U13:U14"/>
    <mergeCell ref="N31:AJ31"/>
    <mergeCell ref="B11:M11"/>
    <mergeCell ref="H12:M12"/>
    <mergeCell ref="K13:K14"/>
    <mergeCell ref="L13:L14"/>
    <mergeCell ref="M13:M14"/>
    <mergeCell ref="E26:G26"/>
    <mergeCell ref="I26:J26"/>
    <mergeCell ref="I13:I14"/>
    <mergeCell ref="V13:V14"/>
    <mergeCell ref="AJ35:AO35"/>
    <mergeCell ref="N42:AE42"/>
    <mergeCell ref="N32:AE32"/>
    <mergeCell ref="N33:AE33"/>
    <mergeCell ref="N34:AE34"/>
    <mergeCell ref="N41:AE41"/>
    <mergeCell ref="N43:AE43"/>
    <mergeCell ref="AL43:AN43"/>
    <mergeCell ref="AO43:AP43"/>
    <mergeCell ref="N36:AE36"/>
    <mergeCell ref="AL36:AN36"/>
    <mergeCell ref="N37:AE37"/>
    <mergeCell ref="N38:AE38"/>
    <mergeCell ref="N40:AE40"/>
    <mergeCell ref="N39:AE39"/>
    <mergeCell ref="AE29:AT29"/>
    <mergeCell ref="X13:X14"/>
    <mergeCell ref="AL30:AN30"/>
    <mergeCell ref="AO30:AT30"/>
    <mergeCell ref="AB13:AB14"/>
    <mergeCell ref="AC13:AC14"/>
    <mergeCell ref="AD13:AD14"/>
    <mergeCell ref="W17:Y17"/>
    <mergeCell ref="AJ18:AJ19"/>
    <mergeCell ref="Z11:AC11"/>
    <mergeCell ref="AD11:AD12"/>
    <mergeCell ref="AG13:AG14"/>
    <mergeCell ref="P13:P14"/>
    <mergeCell ref="N13:N14"/>
    <mergeCell ref="AI11:AI14"/>
    <mergeCell ref="N11:S12"/>
    <mergeCell ref="Q13:Q14"/>
    <mergeCell ref="R13:R14"/>
    <mergeCell ref="W13:W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N4:AJ4"/>
    <mergeCell ref="B32:F32"/>
    <mergeCell ref="AH13:AH14"/>
    <mergeCell ref="G18:G19"/>
    <mergeCell ref="B18:B19"/>
    <mergeCell ref="C18:C19"/>
    <mergeCell ref="T13:T14"/>
    <mergeCell ref="Y13:Y14"/>
    <mergeCell ref="Z13:Z14"/>
    <mergeCell ref="AA13:AA14"/>
    <mergeCell ref="D18:D19"/>
    <mergeCell ref="B12:G12"/>
    <mergeCell ref="B13:D13"/>
    <mergeCell ref="E13:E14"/>
    <mergeCell ref="J13:J14"/>
    <mergeCell ref="N5:AJ5"/>
    <mergeCell ref="N6:AJ6"/>
    <mergeCell ref="A9:AJ9"/>
    <mergeCell ref="A11:A14"/>
    <mergeCell ref="T11:Y12"/>
  </mergeCells>
  <printOptions/>
  <pageMargins left="0" right="0" top="0" bottom="0" header="0" footer="0"/>
  <pageSetup fitToHeight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2023-02-16T07:08:36Z</cp:lastPrinted>
  <dcterms:created xsi:type="dcterms:W3CDTF">1996-10-08T23:32:33Z</dcterms:created>
  <dcterms:modified xsi:type="dcterms:W3CDTF">2023-02-16T07:30:13Z</dcterms:modified>
  <cp:category/>
  <cp:version/>
  <cp:contentType/>
  <cp:contentStatus/>
</cp:coreProperties>
</file>