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ЩАЯ ЖКУ" sheetId="1" r:id="rId1"/>
  </sheets>
  <definedNames>
    <definedName name="_xlnm.Print_Area" localSheetId="0">'ОБЩАЯ ЖКУ'!$A$1:$AS$43</definedName>
  </definedNames>
  <calcPr fullCalcOnLoad="1"/>
</workbook>
</file>

<file path=xl/sharedStrings.xml><?xml version="1.0" encoding="utf-8"?>
<sst xmlns="http://schemas.openxmlformats.org/spreadsheetml/2006/main" count="103" uniqueCount="81">
  <si>
    <t>Теплоэнергия</t>
  </si>
  <si>
    <t>Норма</t>
  </si>
  <si>
    <t>Отопление</t>
  </si>
  <si>
    <t>ХВС "Брянскгорводоканал"</t>
  </si>
  <si>
    <t>КНС "Брянскгорводоканал"</t>
  </si>
  <si>
    <t>Счетчик</t>
  </si>
  <si>
    <t>Адрес дома</t>
  </si>
  <si>
    <t>Утверждаю _________________________</t>
  </si>
  <si>
    <t>Цена Гкал.  (руб.)</t>
  </si>
  <si>
    <t>S офисов</t>
  </si>
  <si>
    <t>S кв-р</t>
  </si>
  <si>
    <t>Итого</t>
  </si>
  <si>
    <t>мкр. Московский, 36</t>
  </si>
  <si>
    <t>мкр. Московский, 58</t>
  </si>
  <si>
    <t>Горячее водоснабжение</t>
  </si>
  <si>
    <t>Управление, содержание и текущий ремонт МОП</t>
  </si>
  <si>
    <t>Зам. директора по экономике и финансам                                      Д.В. Сазонова</t>
  </si>
  <si>
    <t>Гл. бухгалтер                                     Е.Н. Матвеева</t>
  </si>
  <si>
    <t>Начальник РКО                                Е.В. Алексеенкова</t>
  </si>
  <si>
    <t>СПРАВОЧНО: Поставщики теплоэнергии ст-ть 1 Гкал. (с НДС).</t>
  </si>
  <si>
    <t>СПРАВОЧНО: Поставщики  ГВС ст-ть 1 куб.м.  (с НДС).</t>
  </si>
  <si>
    <t>СПРАВОЧНО: Поставщик  ХВС и КНС.</t>
  </si>
  <si>
    <t>СПРАВОЧНО: Электрическая энергия</t>
  </si>
  <si>
    <t>Норматив, (руб./чел.)</t>
  </si>
  <si>
    <t>Всего</t>
  </si>
  <si>
    <t>Лифт</t>
  </si>
  <si>
    <t>ТО газсетей</t>
  </si>
  <si>
    <t>Б-р 50-лет Октябр, 9</t>
  </si>
  <si>
    <t>ул. 9 Января, 48 (5-эт.)</t>
  </si>
  <si>
    <t>ул. 9 Января, 48 (9-эт.)</t>
  </si>
  <si>
    <t>мкр. Московский, 40</t>
  </si>
  <si>
    <t>мкр. Московский, 38</t>
  </si>
  <si>
    <t>пер. Литвинова, 5</t>
  </si>
  <si>
    <t>пер. Литвинова, 3-А</t>
  </si>
  <si>
    <t>мкр. Московский, 42</t>
  </si>
  <si>
    <t>1. возн. предс. МКД - 60 руб./квар.                     2. техобсл. видеонаб. - 9,13 руб./кварт.</t>
  </si>
  <si>
    <t>расх. на выпуск квит. кап. ремонт - 0,16 руб./м2</t>
  </si>
  <si>
    <t xml:space="preserve">Общая площадь, м² </t>
  </si>
  <si>
    <t>Тариф на кв.м., (руб./м²)</t>
  </si>
  <si>
    <t>Цена м³, руб.</t>
  </si>
  <si>
    <t>Тариф, руб./м²</t>
  </si>
  <si>
    <t>Тариф/1кВт*ч</t>
  </si>
  <si>
    <t>Норматив ГВС, м³/м² площади МОП</t>
  </si>
  <si>
    <t>Нормативный объем ГВС на СОИД, м³</t>
  </si>
  <si>
    <t>Сумма ГВС на СОИД на кв.м, руб./м²</t>
  </si>
  <si>
    <t>Норматив ХВС, м³/м² площади МОП</t>
  </si>
  <si>
    <t>Нормативный объем ХВС на СОИД, м³</t>
  </si>
  <si>
    <t>Сумма ХВС на СОИД на кв.м, руб./м²</t>
  </si>
  <si>
    <r>
      <t>Норматив эл./эн., кВт*ч/м</t>
    </r>
    <r>
      <rPr>
        <b/>
        <sz val="10"/>
        <rFont val="Calibri"/>
        <family val="2"/>
      </rPr>
      <t>²</t>
    </r>
    <r>
      <rPr>
        <b/>
        <sz val="10"/>
        <rFont val="Arial"/>
        <family val="2"/>
      </rPr>
      <t xml:space="preserve"> площади МОП</t>
    </r>
  </si>
  <si>
    <t>Нормативный объем эл./эн. на СОИД, кВт*ч</t>
  </si>
  <si>
    <r>
      <t>Сумма эл./эн. на СОИД на кв.м, кВт*ч/м</t>
    </r>
    <r>
      <rPr>
        <b/>
        <sz val="10"/>
        <rFont val="Calibri"/>
        <family val="2"/>
      </rPr>
      <t>²</t>
    </r>
  </si>
  <si>
    <t>Кодовый замок, руб./квартира</t>
  </si>
  <si>
    <t>ул. Молодой Гвардии, 2-Б</t>
  </si>
  <si>
    <t>не начисляем</t>
  </si>
  <si>
    <r>
      <t>Норматив потреб. на 1 чел. в месяц с коэффициентом 1,5 (м</t>
    </r>
    <r>
      <rPr>
        <b/>
        <sz val="10"/>
        <rFont val="Calibri"/>
        <family val="2"/>
      </rPr>
      <t>³</t>
    </r>
    <r>
      <rPr>
        <b/>
        <sz val="10"/>
        <rFont val="Arial"/>
        <family val="2"/>
      </rPr>
      <t>)</t>
    </r>
  </si>
  <si>
    <r>
      <t>Норматив потреб. на 1 чел. в месяц, (м</t>
    </r>
    <r>
      <rPr>
        <b/>
        <sz val="10"/>
        <rFont val="Calibri"/>
        <family val="2"/>
      </rPr>
      <t>³</t>
    </r>
    <r>
      <rPr>
        <b/>
        <sz val="10"/>
        <rFont val="Arial"/>
        <family val="2"/>
      </rPr>
      <t>)</t>
    </r>
  </si>
  <si>
    <t>Норматив КНС, м³/м² площади МОП</t>
  </si>
  <si>
    <t>Нормативный объем КНС на СОИД, м³</t>
  </si>
  <si>
    <t>Сумма КНС на СОИД на кв.м, руб./м²</t>
  </si>
  <si>
    <t>Тех. обслуж. охран. системы - 141,30 руб./квартира</t>
  </si>
  <si>
    <t>мкр. Московский, 35</t>
  </si>
  <si>
    <t>Экономист                                              Я.В. Царапнева</t>
  </si>
  <si>
    <t>СПРАВОЧНО: Поставщик  Обращение с ТКО.</t>
  </si>
  <si>
    <t>Примечание/                           дополнительные услуги</t>
  </si>
  <si>
    <t>Обращение с ТКО, ОАО "Чистая планета"</t>
  </si>
  <si>
    <t>Тариф (руб./чел. в месяц)</t>
  </si>
  <si>
    <t>Электроэнергия ООО "Газпром энергосбыт Брянск"</t>
  </si>
  <si>
    <t>Директор ООО "УМКД "Байкал" А. Е. Шмелева</t>
  </si>
  <si>
    <t>прямые договоры</t>
  </si>
  <si>
    <t>Прямые договоры</t>
  </si>
  <si>
    <t>СОИД не начисляем</t>
  </si>
  <si>
    <t>"______" ________________ 2020 г.</t>
  </si>
  <si>
    <t>Тарифы на жилищно-коммунальные услуги с 01 января 2020 года по УМКД "Байкал".</t>
  </si>
  <si>
    <t>Инженер энергетик                                           Г.Л. Фетисов</t>
  </si>
  <si>
    <t>1. Техобсл. видеонаб. - 30 руб./кварт.                   2. Тариф на "управление и содержание МОП" - постановление БГА № 4262-п от24.12.19г.</t>
  </si>
  <si>
    <r>
      <t>ГУП  "Брянсккоммунэнерго" -  2 416,91 (П</t>
    </r>
    <r>
      <rPr>
        <sz val="10"/>
        <rFont val="Arial"/>
        <family val="2"/>
      </rPr>
      <t>риказ УГРТ Брянской области № 40/2-т от 20.12.17г. в редакции приказ №37/47-т от 20.12.19г.).</t>
    </r>
  </si>
  <si>
    <r>
      <t xml:space="preserve">ГУП  "Брянсккоммунэнерго" -  157,78; 158,51 </t>
    </r>
    <r>
      <rPr>
        <sz val="10"/>
        <rFont val="Arial"/>
        <family val="2"/>
      </rPr>
      <t>(Приказ УГРТ Брянской области № 40/3-гвс от 20.12.17г. в редакции приказ №37/48-гвс от 20.12.19г.).</t>
    </r>
  </si>
  <si>
    <r>
      <t xml:space="preserve">ХВС: МУП  "Брянскгорводоканал" -  </t>
    </r>
    <r>
      <rPr>
        <sz val="10"/>
        <rFont val="Arial"/>
        <family val="2"/>
      </rPr>
      <t>(Приказ УГРТ Брянской области № 36/1-вк от 20.12.18г. в редакции приказ №37/2-вк от 20.12.19г.).</t>
    </r>
  </si>
  <si>
    <r>
      <t xml:space="preserve">КНС: МУП  "Брянскгорводоканал" -  </t>
    </r>
    <r>
      <rPr>
        <sz val="10"/>
        <rFont val="Arial"/>
        <family val="2"/>
      </rPr>
      <t>(Приказ УГРТ Брянской области № 37/3-вк от 20.12.19г.).</t>
    </r>
  </si>
  <si>
    <r>
      <t xml:space="preserve">ОАО  "Чистая планета" -  </t>
    </r>
    <r>
      <rPr>
        <sz val="10"/>
        <rFont val="Arial"/>
        <family val="2"/>
      </rPr>
      <t>(Приказ УГРТ Брянской области № 37/176-тко от 20.12.19г.).</t>
    </r>
  </si>
  <si>
    <t>Приказ УГРТ Брянской области № 35/1-э от 17.12.19г.).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</si>
</sst>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00"/>
    <numFmt numFmtId="195" formatCode="#,##0.0000"/>
    <numFmt numFmtId="196" formatCode="0.0000"/>
  </numFmts>
  <fonts count="4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4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49" fontId="7" fillId="0" borderId="0" xfId="0" applyNumberFormat="1" applyFont="1" applyFill="1" applyAlignment="1">
      <alignment vertical="justify" wrapText="1"/>
    </xf>
    <xf numFmtId="0" fontId="7" fillId="0" borderId="0" xfId="0" applyFont="1" applyFill="1" applyAlignment="1">
      <alignment vertical="justify" wrapText="1"/>
    </xf>
    <xf numFmtId="4" fontId="0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vertical="justify" wrapText="1"/>
    </xf>
    <xf numFmtId="0" fontId="8" fillId="0" borderId="0" xfId="0" applyFont="1" applyFill="1" applyAlignment="1">
      <alignment wrapText="1"/>
    </xf>
    <xf numFmtId="188" fontId="0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vertical="justify" wrapText="1"/>
    </xf>
    <xf numFmtId="4" fontId="7" fillId="0" borderId="0" xfId="0" applyNumberFormat="1" applyFont="1" applyFill="1" applyAlignment="1">
      <alignment vertical="justify" wrapText="1"/>
    </xf>
    <xf numFmtId="0" fontId="4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9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94" fontId="4" fillId="0" borderId="10" xfId="0" applyNumberFormat="1" applyFon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195" fontId="4" fillId="0" borderId="10" xfId="0" applyNumberFormat="1" applyFont="1" applyFill="1" applyBorder="1" applyAlignment="1">
      <alignment horizontal="center" vertical="center"/>
    </xf>
    <xf numFmtId="195" fontId="4" fillId="0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Fill="1" applyBorder="1" applyAlignment="1">
      <alignment horizontal="center" vertical="center"/>
    </xf>
    <xf numFmtId="194" fontId="0" fillId="0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Fill="1" applyBorder="1" applyAlignment="1">
      <alignment horizontal="center" vertical="center"/>
    </xf>
    <xf numFmtId="4" fontId="11" fillId="0" borderId="12" xfId="0" applyNumberFormat="1" applyFont="1" applyFill="1" applyBorder="1" applyAlignment="1">
      <alignment horizontal="left" vertical="center" wrapText="1"/>
    </xf>
    <xf numFmtId="4" fontId="4" fillId="0" borderId="12" xfId="0" applyNumberFormat="1" applyFont="1" applyFill="1" applyBorder="1" applyAlignment="1">
      <alignment horizontal="left" vertical="center"/>
    </xf>
    <xf numFmtId="4" fontId="4" fillId="0" borderId="12" xfId="0" applyNumberFormat="1" applyFont="1" applyFill="1" applyBorder="1" applyAlignment="1">
      <alignment horizontal="left" vertical="center"/>
    </xf>
    <xf numFmtId="4" fontId="0" fillId="0" borderId="12" xfId="0" applyNumberFormat="1" applyFont="1" applyFill="1" applyBorder="1" applyAlignment="1">
      <alignment horizontal="left" vertical="center"/>
    </xf>
    <xf numFmtId="196" fontId="0" fillId="0" borderId="11" xfId="0" applyNumberFormat="1" applyFill="1" applyBorder="1" applyAlignment="1">
      <alignment horizontal="center" vertical="center"/>
    </xf>
    <xf numFmtId="195" fontId="0" fillId="0" borderId="11" xfId="0" applyNumberFormat="1" applyFill="1" applyBorder="1" applyAlignment="1">
      <alignment horizontal="center" vertical="center"/>
    </xf>
    <xf numFmtId="4" fontId="0" fillId="0" borderId="13" xfId="0" applyNumberForma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194" fontId="4" fillId="0" borderId="14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188" fontId="4" fillId="0" borderId="10" xfId="0" applyNumberFormat="1" applyFont="1" applyFill="1" applyBorder="1" applyAlignment="1">
      <alignment horizontal="center" vertical="center"/>
    </xf>
    <xf numFmtId="188" fontId="4" fillId="0" borderId="14" xfId="0" applyNumberFormat="1" applyFont="1" applyFill="1" applyBorder="1" applyAlignment="1">
      <alignment horizontal="center" vertical="center"/>
    </xf>
    <xf numFmtId="188" fontId="0" fillId="0" borderId="11" xfId="0" applyNumberFormat="1" applyFill="1" applyBorder="1" applyAlignment="1">
      <alignment horizontal="center" vertical="center"/>
    </xf>
    <xf numFmtId="194" fontId="0" fillId="0" borderId="11" xfId="0" applyNumberForma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4" fontId="11" fillId="0" borderId="15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1" fillId="0" borderId="12" xfId="0" applyNumberFormat="1" applyFont="1" applyFill="1" applyBorder="1" applyAlignment="1">
      <alignment wrapText="1"/>
    </xf>
    <xf numFmtId="4" fontId="4" fillId="0" borderId="16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/>
    </xf>
    <xf numFmtId="18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94" fontId="4" fillId="0" borderId="14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195" fontId="4" fillId="0" borderId="11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0" fillId="0" borderId="19" xfId="0" applyFill="1" applyBorder="1" applyAlignment="1">
      <alignment/>
    </xf>
    <xf numFmtId="4" fontId="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7" fillId="0" borderId="0" xfId="0" applyFont="1" applyFill="1" applyAlignment="1">
      <alignment vertical="justify" wrapText="1"/>
    </xf>
    <xf numFmtId="4" fontId="0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1" fillId="0" borderId="2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2" fontId="4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left"/>
    </xf>
    <xf numFmtId="4" fontId="0" fillId="0" borderId="0" xfId="0" applyNumberFormat="1" applyFill="1" applyAlignment="1">
      <alignment/>
    </xf>
    <xf numFmtId="188" fontId="4" fillId="0" borderId="16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4" fontId="0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 wrapText="1"/>
    </xf>
    <xf numFmtId="2" fontId="4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left"/>
    </xf>
    <xf numFmtId="0" fontId="4" fillId="0" borderId="16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2:AU43"/>
  <sheetViews>
    <sheetView tabSelected="1" view="pageBreakPreview" zoomScale="98" zoomScaleSheetLayoutView="98" zoomScalePageLayoutView="0" workbookViewId="0" topLeftCell="M22">
      <selection activeCell="N34" sqref="N34:AE34"/>
    </sheetView>
  </sheetViews>
  <sheetFormatPr defaultColWidth="9.140625" defaultRowHeight="12.75"/>
  <cols>
    <col min="1" max="1" width="25.7109375" style="4" customWidth="1"/>
    <col min="2" max="2" width="10.140625" style="4" customWidth="1"/>
    <col min="3" max="3" width="9.00390625" style="4" customWidth="1"/>
    <col min="4" max="4" width="10.7109375" style="4" customWidth="1"/>
    <col min="5" max="5" width="8.7109375" style="4" customWidth="1"/>
    <col min="6" max="6" width="10.00390625" style="4" customWidth="1"/>
    <col min="7" max="7" width="13.57421875" style="4" customWidth="1"/>
    <col min="8" max="8" width="8.8515625" style="4" customWidth="1"/>
    <col min="9" max="9" width="10.421875" style="4" customWidth="1"/>
    <col min="10" max="10" width="8.7109375" style="4" customWidth="1"/>
    <col min="11" max="11" width="9.28125" style="4" customWidth="1"/>
    <col min="12" max="12" width="9.8515625" style="4" customWidth="1"/>
    <col min="13" max="13" width="10.140625" style="4" customWidth="1"/>
    <col min="14" max="14" width="8.00390625" style="4" customWidth="1"/>
    <col min="15" max="15" width="10.00390625" style="4" customWidth="1"/>
    <col min="16" max="16" width="9.00390625" style="4" customWidth="1"/>
    <col min="17" max="17" width="10.00390625" style="4" customWidth="1"/>
    <col min="18" max="18" width="10.28125" style="4" customWidth="1"/>
    <col min="19" max="19" width="10.8515625" style="4" customWidth="1"/>
    <col min="20" max="25" width="7.8515625" style="4" customWidth="1"/>
    <col min="26" max="26" width="8.7109375" style="4" customWidth="1"/>
    <col min="27" max="27" width="8.8515625" style="4" customWidth="1"/>
    <col min="28" max="28" width="9.57421875" style="4" customWidth="1"/>
    <col min="29" max="29" width="11.8515625" style="4" customWidth="1"/>
    <col min="30" max="30" width="18.421875" style="4" customWidth="1"/>
    <col min="31" max="31" width="8.28125" style="4" customWidth="1"/>
    <col min="32" max="32" width="9.8515625" style="4" customWidth="1"/>
    <col min="33" max="35" width="10.57421875" style="4" customWidth="1"/>
    <col min="36" max="36" width="18.00390625" style="4" customWidth="1"/>
    <col min="37" max="37" width="9.00390625" style="4" customWidth="1"/>
    <col min="38" max="38" width="12.7109375" style="4" customWidth="1"/>
    <col min="39" max="39" width="12.57421875" style="4" customWidth="1"/>
    <col min="40" max="40" width="10.28125" style="4" customWidth="1"/>
    <col min="41" max="41" width="9.00390625" style="4" customWidth="1"/>
    <col min="42" max="42" width="12.140625" style="0" customWidth="1"/>
    <col min="43" max="43" width="11.140625" style="0" customWidth="1"/>
    <col min="44" max="45" width="13.57421875" style="0" customWidth="1"/>
    <col min="46" max="46" width="15.140625" style="0" customWidth="1"/>
  </cols>
  <sheetData>
    <row r="2" spans="1:42" ht="19.5" customHeight="1">
      <c r="A2" s="90" t="s">
        <v>7</v>
      </c>
      <c r="B2" s="90"/>
      <c r="C2" s="90"/>
      <c r="D2" s="90"/>
      <c r="E2" s="90"/>
      <c r="F2" s="90"/>
      <c r="G2" s="58"/>
      <c r="N2" s="79" t="s">
        <v>16</v>
      </c>
      <c r="O2" s="79"/>
      <c r="P2" s="79"/>
      <c r="Q2" s="79"/>
      <c r="R2" s="79"/>
      <c r="S2" s="79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7"/>
      <c r="AL2" s="7"/>
      <c r="AM2" s="7"/>
      <c r="AN2" s="7"/>
      <c r="AO2" s="7"/>
      <c r="AP2" s="5"/>
    </row>
    <row r="3" spans="1:41" ht="21" customHeight="1">
      <c r="A3" s="90" t="s">
        <v>67</v>
      </c>
      <c r="B3" s="90"/>
      <c r="C3" s="90"/>
      <c r="D3" s="90"/>
      <c r="E3" s="90"/>
      <c r="F3" s="90"/>
      <c r="G3" s="58"/>
      <c r="N3" s="79" t="s">
        <v>17</v>
      </c>
      <c r="O3" s="79"/>
      <c r="P3" s="79"/>
      <c r="Q3" s="79"/>
      <c r="R3" s="79"/>
      <c r="S3" s="79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7"/>
      <c r="AL3" s="7"/>
      <c r="AM3" s="7"/>
      <c r="AN3" s="7"/>
      <c r="AO3" s="7"/>
    </row>
    <row r="4" spans="1:42" ht="21" customHeight="1">
      <c r="A4" s="90" t="s">
        <v>71</v>
      </c>
      <c r="B4" s="90"/>
      <c r="C4" s="90"/>
      <c r="D4" s="90"/>
      <c r="E4" s="90"/>
      <c r="F4" s="90"/>
      <c r="G4" s="58"/>
      <c r="N4" s="79" t="s">
        <v>18</v>
      </c>
      <c r="O4" s="79"/>
      <c r="P4" s="79"/>
      <c r="Q4" s="79"/>
      <c r="R4" s="79"/>
      <c r="S4" s="79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7"/>
      <c r="AL4" s="7"/>
      <c r="AM4" s="7"/>
      <c r="AN4" s="7"/>
      <c r="AO4" s="7"/>
      <c r="AP4" s="5"/>
    </row>
    <row r="5" spans="14:42" ht="20.25" customHeight="1">
      <c r="N5" s="79" t="s">
        <v>61</v>
      </c>
      <c r="O5" s="79"/>
      <c r="P5" s="79"/>
      <c r="Q5" s="79"/>
      <c r="R5" s="79"/>
      <c r="S5" s="79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7"/>
      <c r="AL5" s="7"/>
      <c r="AM5" s="7"/>
      <c r="AN5" s="7"/>
      <c r="AO5" s="7"/>
      <c r="AP5" s="5"/>
    </row>
    <row r="6" spans="14:42" ht="19.5" customHeight="1">
      <c r="N6" s="79" t="s">
        <v>73</v>
      </c>
      <c r="O6" s="79"/>
      <c r="P6" s="79"/>
      <c r="Q6" s="79"/>
      <c r="R6" s="79"/>
      <c r="S6" s="79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7"/>
      <c r="AL6" s="7"/>
      <c r="AM6" s="7"/>
      <c r="AN6" s="7"/>
      <c r="AO6" s="7"/>
      <c r="AP6" s="5"/>
    </row>
    <row r="7" spans="14:42" ht="19.5" customHeight="1">
      <c r="N7" s="59"/>
      <c r="O7" s="59"/>
      <c r="P7" s="59"/>
      <c r="Q7" s="59"/>
      <c r="R7" s="59"/>
      <c r="S7" s="59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5"/>
    </row>
    <row r="8" spans="40:46" ht="12.75" customHeight="1">
      <c r="AN8" s="60"/>
      <c r="AO8" s="60"/>
      <c r="AP8" s="3"/>
      <c r="AQ8" s="3"/>
      <c r="AR8" s="3"/>
      <c r="AS8" s="3"/>
      <c r="AT8" s="3"/>
    </row>
    <row r="9" spans="1:46" ht="18.75">
      <c r="A9" s="81" t="s">
        <v>72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61"/>
      <c r="AL9" s="61"/>
      <c r="AM9" s="61"/>
      <c r="AN9" s="61"/>
      <c r="AO9" s="61"/>
      <c r="AP9" s="6"/>
      <c r="AQ9" s="6"/>
      <c r="AR9" s="6"/>
      <c r="AS9" s="6"/>
      <c r="AT9" s="6"/>
    </row>
    <row r="10" ht="13.5" thickBot="1"/>
    <row r="11" spans="1:36" ht="32.25" customHeight="1">
      <c r="A11" s="82" t="s">
        <v>6</v>
      </c>
      <c r="B11" s="84" t="s">
        <v>0</v>
      </c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4" t="s">
        <v>3</v>
      </c>
      <c r="O11" s="84"/>
      <c r="P11" s="85"/>
      <c r="Q11" s="85"/>
      <c r="R11" s="85"/>
      <c r="S11" s="85"/>
      <c r="T11" s="84" t="s">
        <v>4</v>
      </c>
      <c r="U11" s="84"/>
      <c r="V11" s="84"/>
      <c r="W11" s="84"/>
      <c r="X11" s="84"/>
      <c r="Y11" s="85"/>
      <c r="Z11" s="84" t="s">
        <v>15</v>
      </c>
      <c r="AA11" s="85"/>
      <c r="AB11" s="85"/>
      <c r="AC11" s="85"/>
      <c r="AD11" s="84" t="s">
        <v>64</v>
      </c>
      <c r="AE11" s="84" t="s">
        <v>66</v>
      </c>
      <c r="AF11" s="85"/>
      <c r="AG11" s="85"/>
      <c r="AH11" s="85"/>
      <c r="AI11" s="84" t="s">
        <v>51</v>
      </c>
      <c r="AJ11" s="91" t="s">
        <v>63</v>
      </c>
    </row>
    <row r="12" spans="1:36" ht="91.5" customHeight="1">
      <c r="A12" s="83"/>
      <c r="B12" s="77" t="s">
        <v>2</v>
      </c>
      <c r="C12" s="78"/>
      <c r="D12" s="78"/>
      <c r="E12" s="78"/>
      <c r="F12" s="78"/>
      <c r="G12" s="78"/>
      <c r="H12" s="77" t="s">
        <v>14</v>
      </c>
      <c r="I12" s="77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62" t="s">
        <v>24</v>
      </c>
      <c r="AA12" s="55" t="s">
        <v>25</v>
      </c>
      <c r="AB12" s="55" t="s">
        <v>26</v>
      </c>
      <c r="AC12" s="55" t="s">
        <v>15</v>
      </c>
      <c r="AD12" s="78"/>
      <c r="AE12" s="77"/>
      <c r="AF12" s="78"/>
      <c r="AG12" s="78"/>
      <c r="AH12" s="78"/>
      <c r="AI12" s="77"/>
      <c r="AJ12" s="92"/>
    </row>
    <row r="13" spans="1:36" ht="47.25" customHeight="1">
      <c r="A13" s="83"/>
      <c r="B13" s="77" t="s">
        <v>37</v>
      </c>
      <c r="C13" s="77"/>
      <c r="D13" s="77"/>
      <c r="E13" s="77" t="s">
        <v>1</v>
      </c>
      <c r="F13" s="77" t="s">
        <v>8</v>
      </c>
      <c r="G13" s="77" t="s">
        <v>38</v>
      </c>
      <c r="H13" s="77" t="s">
        <v>39</v>
      </c>
      <c r="I13" s="77" t="s">
        <v>54</v>
      </c>
      <c r="J13" s="77" t="s">
        <v>23</v>
      </c>
      <c r="K13" s="77" t="s">
        <v>42</v>
      </c>
      <c r="L13" s="77" t="s">
        <v>43</v>
      </c>
      <c r="M13" s="77" t="s">
        <v>44</v>
      </c>
      <c r="N13" s="77" t="s">
        <v>39</v>
      </c>
      <c r="O13" s="77" t="s">
        <v>54</v>
      </c>
      <c r="P13" s="77" t="s">
        <v>23</v>
      </c>
      <c r="Q13" s="77" t="s">
        <v>45</v>
      </c>
      <c r="R13" s="77" t="s">
        <v>46</v>
      </c>
      <c r="S13" s="77" t="s">
        <v>47</v>
      </c>
      <c r="T13" s="77" t="s">
        <v>39</v>
      </c>
      <c r="U13" s="77" t="s">
        <v>55</v>
      </c>
      <c r="V13" s="77" t="s">
        <v>23</v>
      </c>
      <c r="W13" s="77" t="s">
        <v>56</v>
      </c>
      <c r="X13" s="77" t="s">
        <v>57</v>
      </c>
      <c r="Y13" s="77" t="s">
        <v>58</v>
      </c>
      <c r="Z13" s="77" t="s">
        <v>40</v>
      </c>
      <c r="AA13" s="77" t="s">
        <v>40</v>
      </c>
      <c r="AB13" s="77" t="s">
        <v>40</v>
      </c>
      <c r="AC13" s="77" t="s">
        <v>40</v>
      </c>
      <c r="AD13" s="77" t="s">
        <v>65</v>
      </c>
      <c r="AE13" s="77" t="s">
        <v>41</v>
      </c>
      <c r="AF13" s="77" t="s">
        <v>48</v>
      </c>
      <c r="AG13" s="77" t="s">
        <v>49</v>
      </c>
      <c r="AH13" s="77" t="s">
        <v>50</v>
      </c>
      <c r="AI13" s="77"/>
      <c r="AJ13" s="92"/>
    </row>
    <row r="14" spans="1:36" ht="63.75" customHeight="1">
      <c r="A14" s="83"/>
      <c r="B14" s="55" t="s">
        <v>10</v>
      </c>
      <c r="C14" s="55" t="s">
        <v>9</v>
      </c>
      <c r="D14" s="55" t="s">
        <v>11</v>
      </c>
      <c r="E14" s="77"/>
      <c r="F14" s="77"/>
      <c r="G14" s="78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92"/>
    </row>
    <row r="15" spans="1:36" s="4" customFormat="1" ht="59.25" customHeight="1">
      <c r="A15" s="72" t="s">
        <v>12</v>
      </c>
      <c r="B15" s="21">
        <v>6628.6</v>
      </c>
      <c r="C15" s="21">
        <v>0</v>
      </c>
      <c r="D15" s="21">
        <f>B15+C15</f>
        <v>6628.6</v>
      </c>
      <c r="E15" s="66" t="s">
        <v>5</v>
      </c>
      <c r="F15" s="21">
        <v>2416.91</v>
      </c>
      <c r="G15" s="21">
        <v>21.33</v>
      </c>
      <c r="H15" s="66">
        <v>158.51</v>
      </c>
      <c r="I15" s="66">
        <v>4.53</v>
      </c>
      <c r="J15" s="21">
        <f>H15*I15</f>
        <v>718.0503</v>
      </c>
      <c r="K15" s="23">
        <v>0.004</v>
      </c>
      <c r="L15" s="23">
        <v>3.838</v>
      </c>
      <c r="M15" s="31">
        <f>L15*H15/D15</f>
        <v>0.0917782608695652</v>
      </c>
      <c r="N15" s="66">
        <v>21.71</v>
      </c>
      <c r="O15" s="66">
        <v>6.26</v>
      </c>
      <c r="P15" s="21">
        <f aca="true" t="shared" si="0" ref="P15:P25">N15*O15</f>
        <v>135.9046</v>
      </c>
      <c r="Q15" s="23">
        <v>0.006</v>
      </c>
      <c r="R15" s="23">
        <v>5.757</v>
      </c>
      <c r="S15" s="31">
        <f>R15*N15/D15</f>
        <v>0.01885533445976526</v>
      </c>
      <c r="T15" s="21">
        <v>14.88</v>
      </c>
      <c r="U15" s="21">
        <v>7.19</v>
      </c>
      <c r="V15" s="21">
        <f>T15*U15</f>
        <v>106.98720000000002</v>
      </c>
      <c r="W15" s="49">
        <v>0.01</v>
      </c>
      <c r="X15" s="49">
        <v>9.595</v>
      </c>
      <c r="Y15" s="35">
        <f>X15*T15/D15</f>
        <v>0.021539027849017893</v>
      </c>
      <c r="Z15" s="22">
        <v>21.44</v>
      </c>
      <c r="AA15" s="22">
        <v>4.5</v>
      </c>
      <c r="AB15" s="22"/>
      <c r="AC15" s="21">
        <v>16.94</v>
      </c>
      <c r="AD15" s="21">
        <v>80.03</v>
      </c>
      <c r="AE15" s="21">
        <v>2.65</v>
      </c>
      <c r="AF15" s="21">
        <v>1.47</v>
      </c>
      <c r="AG15" s="23">
        <v>3053.219</v>
      </c>
      <c r="AH15" s="31">
        <f>AG15*AE15/D15</f>
        <v>1.2206243173520803</v>
      </c>
      <c r="AI15" s="43">
        <v>23</v>
      </c>
      <c r="AJ15" s="36" t="s">
        <v>35</v>
      </c>
    </row>
    <row r="16" spans="1:36" s="4" customFormat="1" ht="13.5" customHeight="1">
      <c r="A16" s="72" t="s">
        <v>13</v>
      </c>
      <c r="B16" s="21">
        <v>4590.1</v>
      </c>
      <c r="C16" s="21">
        <v>151.74</v>
      </c>
      <c r="D16" s="21">
        <f>B16+C16</f>
        <v>4741.84</v>
      </c>
      <c r="E16" s="66" t="s">
        <v>5</v>
      </c>
      <c r="F16" s="21">
        <v>2416.91</v>
      </c>
      <c r="G16" s="21">
        <v>30.86</v>
      </c>
      <c r="H16" s="66">
        <v>158.51</v>
      </c>
      <c r="I16" s="66">
        <v>4.53</v>
      </c>
      <c r="J16" s="21">
        <f aca="true" t="shared" si="1" ref="J16:J24">H16*I16</f>
        <v>718.0503</v>
      </c>
      <c r="K16" s="23">
        <v>0.004</v>
      </c>
      <c r="L16" s="23">
        <v>4.132</v>
      </c>
      <c r="M16" s="31">
        <f>L16*H16/D16</f>
        <v>0.1381242977409613</v>
      </c>
      <c r="N16" s="66">
        <v>21.71</v>
      </c>
      <c r="O16" s="66">
        <v>6.26</v>
      </c>
      <c r="P16" s="21">
        <f t="shared" si="0"/>
        <v>135.9046</v>
      </c>
      <c r="Q16" s="23">
        <v>0.006</v>
      </c>
      <c r="R16" s="23">
        <v>6.198</v>
      </c>
      <c r="S16" s="31">
        <f>R16*N16/D16</f>
        <v>0.028376870581883828</v>
      </c>
      <c r="T16" s="21">
        <v>14.88</v>
      </c>
      <c r="U16" s="21">
        <v>7.19</v>
      </c>
      <c r="V16" s="21">
        <f aca="true" t="shared" si="2" ref="V16:V21">T16*U16</f>
        <v>106.98720000000002</v>
      </c>
      <c r="W16" s="49">
        <v>0.01</v>
      </c>
      <c r="X16" s="49">
        <v>10.33</v>
      </c>
      <c r="Y16" s="35">
        <f>X16*T16/D16</f>
        <v>0.0324157710930778</v>
      </c>
      <c r="Z16" s="22">
        <v>21.35</v>
      </c>
      <c r="AA16" s="22">
        <v>4.5</v>
      </c>
      <c r="AB16" s="23"/>
      <c r="AC16" s="21">
        <v>16.85</v>
      </c>
      <c r="AD16" s="21">
        <v>80.03</v>
      </c>
      <c r="AE16" s="21">
        <v>2.65</v>
      </c>
      <c r="AF16" s="21">
        <v>1.19</v>
      </c>
      <c r="AG16" s="23">
        <v>2037.387</v>
      </c>
      <c r="AH16" s="31">
        <f>AG16*AE16/D16</f>
        <v>1.1386034851450069</v>
      </c>
      <c r="AI16" s="43">
        <v>25</v>
      </c>
      <c r="AJ16" s="37"/>
    </row>
    <row r="17" spans="1:36" s="4" customFormat="1" ht="14.25">
      <c r="A17" s="73" t="s">
        <v>27</v>
      </c>
      <c r="B17" s="24">
        <v>3760.2</v>
      </c>
      <c r="C17" s="24">
        <v>44.5</v>
      </c>
      <c r="D17" s="24">
        <f>B17+C17</f>
        <v>3804.7</v>
      </c>
      <c r="E17" s="67" t="s">
        <v>5</v>
      </c>
      <c r="F17" s="21">
        <v>2416.91</v>
      </c>
      <c r="G17" s="24">
        <v>21.71</v>
      </c>
      <c r="H17" s="66">
        <v>157.78</v>
      </c>
      <c r="I17" s="66">
        <v>4.53</v>
      </c>
      <c r="J17" s="21">
        <f t="shared" si="1"/>
        <v>714.7434000000001</v>
      </c>
      <c r="K17" s="23">
        <v>0.011</v>
      </c>
      <c r="L17" s="23">
        <v>6.705</v>
      </c>
      <c r="M17" s="31">
        <f>L17*H17/D17</f>
        <v>0.27805474807474967</v>
      </c>
      <c r="N17" s="66">
        <v>21.71</v>
      </c>
      <c r="O17" s="66">
        <v>6.26</v>
      </c>
      <c r="P17" s="21">
        <f t="shared" si="0"/>
        <v>135.9046</v>
      </c>
      <c r="Q17" s="23">
        <v>0.017</v>
      </c>
      <c r="R17" s="23">
        <v>10.362</v>
      </c>
      <c r="S17" s="31">
        <f>R17*N17/D17</f>
        <v>0.05912661182221989</v>
      </c>
      <c r="T17" s="21">
        <v>14.88</v>
      </c>
      <c r="U17" s="21">
        <v>7.19</v>
      </c>
      <c r="V17" s="21">
        <f t="shared" si="2"/>
        <v>106.98720000000002</v>
      </c>
      <c r="W17" s="98" t="s">
        <v>70</v>
      </c>
      <c r="X17" s="99"/>
      <c r="Y17" s="100"/>
      <c r="Z17" s="25">
        <v>17</v>
      </c>
      <c r="AA17" s="25"/>
      <c r="AB17" s="26"/>
      <c r="AC17" s="24">
        <v>17</v>
      </c>
      <c r="AD17" s="21">
        <v>80.03</v>
      </c>
      <c r="AE17" s="24">
        <v>3.79</v>
      </c>
      <c r="AF17" s="24">
        <v>1.11</v>
      </c>
      <c r="AG17" s="26">
        <v>1990.452</v>
      </c>
      <c r="AH17" s="31">
        <f>AG17*AE17/D17</f>
        <v>1.982761605382816</v>
      </c>
      <c r="AI17" s="44">
        <v>23</v>
      </c>
      <c r="AJ17" s="38"/>
    </row>
    <row r="18" spans="1:36" s="4" customFormat="1" ht="24" customHeight="1">
      <c r="A18" s="72" t="s">
        <v>28</v>
      </c>
      <c r="B18" s="88">
        <v>4574.3</v>
      </c>
      <c r="C18" s="88">
        <v>830.1</v>
      </c>
      <c r="D18" s="76">
        <f>B18+C18</f>
        <v>5404.400000000001</v>
      </c>
      <c r="E18" s="66"/>
      <c r="F18" s="21"/>
      <c r="G18" s="87"/>
      <c r="H18" s="21"/>
      <c r="I18" s="21"/>
      <c r="J18" s="24"/>
      <c r="K18" s="23"/>
      <c r="L18" s="26"/>
      <c r="M18" s="33"/>
      <c r="N18" s="66">
        <v>21.71</v>
      </c>
      <c r="O18" s="66">
        <v>6.26</v>
      </c>
      <c r="P18" s="21">
        <f t="shared" si="0"/>
        <v>135.9046</v>
      </c>
      <c r="Q18" s="23">
        <v>0.017</v>
      </c>
      <c r="R18" s="26">
        <v>5.153</v>
      </c>
      <c r="S18" s="32">
        <f>R18*N18/2315.7</f>
        <v>0.048310070389083214</v>
      </c>
      <c r="T18" s="21">
        <v>14.88</v>
      </c>
      <c r="U18" s="21">
        <v>7.19</v>
      </c>
      <c r="V18" s="21">
        <f t="shared" si="2"/>
        <v>106.98720000000002</v>
      </c>
      <c r="W18" s="49">
        <v>0.028</v>
      </c>
      <c r="X18" s="49">
        <v>8.487</v>
      </c>
      <c r="Y18" s="35">
        <f>X18*T18/2315.7</f>
        <v>0.05453493975903615</v>
      </c>
      <c r="Z18" s="22">
        <v>16.06</v>
      </c>
      <c r="AA18" s="22"/>
      <c r="AB18" s="23"/>
      <c r="AC18" s="24">
        <v>16.06</v>
      </c>
      <c r="AD18" s="21">
        <v>80.03</v>
      </c>
      <c r="AE18" s="21">
        <v>3.79</v>
      </c>
      <c r="AF18" s="26">
        <v>0.73</v>
      </c>
      <c r="AG18" s="34">
        <v>1153.685</v>
      </c>
      <c r="AH18" s="32">
        <f>AG18*AE18/2315.7</f>
        <v>1.888183335492508</v>
      </c>
      <c r="AI18" s="44">
        <v>23</v>
      </c>
      <c r="AJ18" s="37"/>
    </row>
    <row r="19" spans="1:36" s="4" customFormat="1" ht="27" customHeight="1">
      <c r="A19" s="72" t="s">
        <v>29</v>
      </c>
      <c r="B19" s="89"/>
      <c r="C19" s="89"/>
      <c r="D19" s="76"/>
      <c r="E19" s="66"/>
      <c r="F19" s="21"/>
      <c r="G19" s="78"/>
      <c r="H19" s="21"/>
      <c r="I19" s="21"/>
      <c r="J19" s="24"/>
      <c r="K19" s="23"/>
      <c r="L19" s="26"/>
      <c r="M19" s="33"/>
      <c r="N19" s="66">
        <v>21.71</v>
      </c>
      <c r="O19" s="66">
        <v>6.26</v>
      </c>
      <c r="P19" s="21">
        <f t="shared" si="0"/>
        <v>135.9046</v>
      </c>
      <c r="Q19" s="23">
        <v>0.011</v>
      </c>
      <c r="R19" s="26">
        <v>4.303</v>
      </c>
      <c r="S19" s="32">
        <f>R19*N19/3090.1</f>
        <v>0.03023142616743795</v>
      </c>
      <c r="T19" s="21">
        <v>14.88</v>
      </c>
      <c r="U19" s="21">
        <v>7.19</v>
      </c>
      <c r="V19" s="21">
        <f t="shared" si="2"/>
        <v>106.98720000000002</v>
      </c>
      <c r="W19" s="49">
        <v>0.018</v>
      </c>
      <c r="X19" s="49">
        <v>7.042</v>
      </c>
      <c r="Y19" s="35">
        <f>X19*T19/3090.8</f>
        <v>0.033902213019283034</v>
      </c>
      <c r="Z19" s="22">
        <v>20.56</v>
      </c>
      <c r="AA19" s="22">
        <v>4.5</v>
      </c>
      <c r="AB19" s="23"/>
      <c r="AC19" s="24">
        <v>16.06</v>
      </c>
      <c r="AD19" s="21">
        <v>80.03</v>
      </c>
      <c r="AE19" s="21">
        <v>3.79</v>
      </c>
      <c r="AF19" s="26">
        <v>1.47</v>
      </c>
      <c r="AG19" s="34">
        <v>1948.779</v>
      </c>
      <c r="AH19" s="32">
        <f>AG19*AE19/3090.8</f>
        <v>2.389631296104568</v>
      </c>
      <c r="AI19" s="44">
        <v>23</v>
      </c>
      <c r="AJ19" s="37"/>
    </row>
    <row r="20" spans="1:36" s="4" customFormat="1" ht="13.5" customHeight="1">
      <c r="A20" s="73" t="s">
        <v>31</v>
      </c>
      <c r="B20" s="24">
        <v>4154.1</v>
      </c>
      <c r="C20" s="24">
        <v>0</v>
      </c>
      <c r="D20" s="24">
        <f aca="true" t="shared" si="3" ref="D20:D26">B20+C20</f>
        <v>4154.1</v>
      </c>
      <c r="E20" s="67" t="s">
        <v>5</v>
      </c>
      <c r="F20" s="21">
        <v>2416.91</v>
      </c>
      <c r="G20" s="24">
        <v>23.66</v>
      </c>
      <c r="H20" s="66">
        <v>158.51</v>
      </c>
      <c r="I20" s="66">
        <v>4.53</v>
      </c>
      <c r="J20" s="21">
        <f t="shared" si="1"/>
        <v>718.0503</v>
      </c>
      <c r="K20" s="23">
        <v>0.007</v>
      </c>
      <c r="L20" s="23">
        <v>5.664</v>
      </c>
      <c r="M20" s="35">
        <f>L20*H20/D20</f>
        <v>0.21612398353433954</v>
      </c>
      <c r="N20" s="66">
        <v>21.71</v>
      </c>
      <c r="O20" s="66">
        <v>6.26</v>
      </c>
      <c r="P20" s="21">
        <f t="shared" si="0"/>
        <v>135.9046</v>
      </c>
      <c r="Q20" s="23">
        <v>0.011</v>
      </c>
      <c r="R20" s="23">
        <v>8.901</v>
      </c>
      <c r="S20" s="31">
        <f aca="true" t="shared" si="4" ref="S20:S26">R20*N20/D20</f>
        <v>0.0465180688957897</v>
      </c>
      <c r="T20" s="21">
        <v>14.88</v>
      </c>
      <c r="U20" s="21">
        <v>7.19</v>
      </c>
      <c r="V20" s="21">
        <f t="shared" si="2"/>
        <v>106.98720000000002</v>
      </c>
      <c r="W20" s="49">
        <v>0.018</v>
      </c>
      <c r="X20" s="49">
        <v>14.566</v>
      </c>
      <c r="Y20" s="35">
        <f aca="true" t="shared" si="5" ref="Y20:Y26">X20*T20/D20</f>
        <v>0.05217546038853181</v>
      </c>
      <c r="Z20" s="25">
        <v>21.93</v>
      </c>
      <c r="AA20" s="25">
        <v>4.5</v>
      </c>
      <c r="AB20" s="26"/>
      <c r="AC20" s="24">
        <v>17.43</v>
      </c>
      <c r="AD20" s="21">
        <v>80.03</v>
      </c>
      <c r="AE20" s="24">
        <v>3.79</v>
      </c>
      <c r="AF20" s="24">
        <v>1.47</v>
      </c>
      <c r="AG20" s="26">
        <v>2711.974</v>
      </c>
      <c r="AH20" s="32">
        <f aca="true" t="shared" si="6" ref="AH20:AH26">AG20*AE20/D20</f>
        <v>2.4742739606653665</v>
      </c>
      <c r="AI20" s="44">
        <v>23</v>
      </c>
      <c r="AJ20" s="39"/>
    </row>
    <row r="21" spans="1:36" s="4" customFormat="1" ht="13.5" customHeight="1">
      <c r="A21" s="73" t="s">
        <v>30</v>
      </c>
      <c r="B21" s="24">
        <v>5052</v>
      </c>
      <c r="C21" s="24">
        <v>0</v>
      </c>
      <c r="D21" s="24">
        <f t="shared" si="3"/>
        <v>5052</v>
      </c>
      <c r="E21" s="67" t="s">
        <v>5</v>
      </c>
      <c r="F21" s="21">
        <v>2416.91</v>
      </c>
      <c r="G21" s="24">
        <v>18.85</v>
      </c>
      <c r="H21" s="66">
        <v>158.51</v>
      </c>
      <c r="I21" s="66">
        <v>4.53</v>
      </c>
      <c r="J21" s="21">
        <f t="shared" si="1"/>
        <v>718.0503</v>
      </c>
      <c r="K21" s="23">
        <v>0.007</v>
      </c>
      <c r="L21" s="23">
        <v>3.845</v>
      </c>
      <c r="M21" s="35">
        <f>L21*H21/D21</f>
        <v>0.12063953879651623</v>
      </c>
      <c r="N21" s="66">
        <v>21.71</v>
      </c>
      <c r="O21" s="66">
        <v>6.26</v>
      </c>
      <c r="P21" s="21">
        <f t="shared" si="0"/>
        <v>135.9046</v>
      </c>
      <c r="Q21" s="23">
        <v>0.011</v>
      </c>
      <c r="R21" s="23">
        <v>6.042</v>
      </c>
      <c r="S21" s="31">
        <f t="shared" si="4"/>
        <v>0.025964334916864607</v>
      </c>
      <c r="T21" s="21">
        <v>14.88</v>
      </c>
      <c r="U21" s="21">
        <v>7.19</v>
      </c>
      <c r="V21" s="21">
        <f t="shared" si="2"/>
        <v>106.98720000000002</v>
      </c>
      <c r="W21" s="49">
        <v>0.018</v>
      </c>
      <c r="X21" s="49">
        <v>9.887</v>
      </c>
      <c r="Y21" s="35">
        <f t="shared" si="5"/>
        <v>0.02912085510688836</v>
      </c>
      <c r="Z21" s="25">
        <v>21.9</v>
      </c>
      <c r="AA21" s="25">
        <v>4.5</v>
      </c>
      <c r="AB21" s="26"/>
      <c r="AC21" s="24">
        <v>17.4</v>
      </c>
      <c r="AD21" s="21">
        <v>80.03</v>
      </c>
      <c r="AE21" s="24">
        <v>3.79</v>
      </c>
      <c r="AF21" s="24">
        <v>1.47</v>
      </c>
      <c r="AG21" s="26">
        <v>2796.116</v>
      </c>
      <c r="AH21" s="32">
        <f t="shared" si="6"/>
        <v>2.0976404671417264</v>
      </c>
      <c r="AI21" s="44">
        <v>23</v>
      </c>
      <c r="AJ21" s="39"/>
    </row>
    <row r="22" spans="1:36" s="4" customFormat="1" ht="84" customHeight="1">
      <c r="A22" s="73" t="s">
        <v>34</v>
      </c>
      <c r="B22" s="24">
        <v>6215.8</v>
      </c>
      <c r="C22" s="24">
        <v>0</v>
      </c>
      <c r="D22" s="24">
        <f t="shared" si="3"/>
        <v>6215.8</v>
      </c>
      <c r="E22" s="67" t="s">
        <v>5</v>
      </c>
      <c r="F22" s="21">
        <v>2416.91</v>
      </c>
      <c r="G22" s="24">
        <v>23.72</v>
      </c>
      <c r="H22" s="66">
        <v>158.51</v>
      </c>
      <c r="I22" s="66">
        <v>4.53</v>
      </c>
      <c r="J22" s="24">
        <f t="shared" si="1"/>
        <v>718.0503</v>
      </c>
      <c r="K22" s="23">
        <v>0.004</v>
      </c>
      <c r="L22" s="26">
        <v>4.608</v>
      </c>
      <c r="M22" s="35">
        <f>L22*H22/D22</f>
        <v>0.11750926348981626</v>
      </c>
      <c r="N22" s="66">
        <v>21.71</v>
      </c>
      <c r="O22" s="66">
        <v>6.26</v>
      </c>
      <c r="P22" s="24">
        <f t="shared" si="0"/>
        <v>135.9046</v>
      </c>
      <c r="Q22" s="23">
        <v>0.006</v>
      </c>
      <c r="R22" s="26">
        <v>6.911</v>
      </c>
      <c r="S22" s="31">
        <f t="shared" si="4"/>
        <v>0.024138133466327746</v>
      </c>
      <c r="T22" s="21">
        <v>14.88</v>
      </c>
      <c r="U22" s="21">
        <v>7.19</v>
      </c>
      <c r="V22" s="21">
        <f>T22*U22</f>
        <v>106.98720000000002</v>
      </c>
      <c r="W22" s="49">
        <v>0.01</v>
      </c>
      <c r="X22" s="49">
        <v>11.519</v>
      </c>
      <c r="Y22" s="35">
        <f t="shared" si="5"/>
        <v>0.027575327391486215</v>
      </c>
      <c r="Z22" s="25">
        <v>21.24</v>
      </c>
      <c r="AA22" s="25">
        <v>4.5</v>
      </c>
      <c r="AB22" s="26"/>
      <c r="AC22" s="24">
        <v>16.74</v>
      </c>
      <c r="AD22" s="21">
        <v>80.03</v>
      </c>
      <c r="AE22" s="24">
        <v>2.65</v>
      </c>
      <c r="AF22" s="24">
        <v>1.19</v>
      </c>
      <c r="AG22" s="26">
        <v>2890.284</v>
      </c>
      <c r="AH22" s="32">
        <f t="shared" si="6"/>
        <v>1.2322231410277036</v>
      </c>
      <c r="AI22" s="44">
        <v>23</v>
      </c>
      <c r="AJ22" s="36" t="s">
        <v>74</v>
      </c>
    </row>
    <row r="23" spans="1:36" s="4" customFormat="1" ht="39" customHeight="1">
      <c r="A23" s="73" t="s">
        <v>33</v>
      </c>
      <c r="B23" s="24">
        <v>2893.8</v>
      </c>
      <c r="C23" s="24">
        <v>293</v>
      </c>
      <c r="D23" s="24">
        <f t="shared" si="3"/>
        <v>3186.8</v>
      </c>
      <c r="E23" s="67" t="s">
        <v>5</v>
      </c>
      <c r="F23" s="21">
        <v>2416.91</v>
      </c>
      <c r="G23" s="24">
        <v>18.79</v>
      </c>
      <c r="H23" s="66">
        <v>157.78</v>
      </c>
      <c r="I23" s="66">
        <v>4.53</v>
      </c>
      <c r="J23" s="24">
        <f t="shared" si="1"/>
        <v>714.7434000000001</v>
      </c>
      <c r="K23" s="23">
        <v>0.004</v>
      </c>
      <c r="L23" s="26">
        <v>1.945</v>
      </c>
      <c r="M23" s="35">
        <f>L23*H23/D23</f>
        <v>0.09629788502573115</v>
      </c>
      <c r="N23" s="66">
        <v>21.71</v>
      </c>
      <c r="O23" s="66">
        <v>6.26</v>
      </c>
      <c r="P23" s="24">
        <f t="shared" si="0"/>
        <v>135.9046</v>
      </c>
      <c r="Q23" s="23">
        <v>0.006</v>
      </c>
      <c r="R23" s="26">
        <v>2.917</v>
      </c>
      <c r="S23" s="31">
        <f t="shared" si="4"/>
        <v>0.01987199384962972</v>
      </c>
      <c r="T23" s="21">
        <v>14.88</v>
      </c>
      <c r="U23" s="21">
        <v>7.19</v>
      </c>
      <c r="V23" s="21">
        <f>T23*U23</f>
        <v>106.98720000000002</v>
      </c>
      <c r="W23" s="49">
        <v>0.01</v>
      </c>
      <c r="X23" s="49">
        <v>4.862</v>
      </c>
      <c r="Y23" s="35">
        <f t="shared" si="5"/>
        <v>0.022701945525291832</v>
      </c>
      <c r="Z23" s="25">
        <v>20.85</v>
      </c>
      <c r="AA23" s="25">
        <v>4.5</v>
      </c>
      <c r="AB23" s="26"/>
      <c r="AC23" s="24">
        <v>16.35</v>
      </c>
      <c r="AD23" s="21">
        <v>80.03</v>
      </c>
      <c r="AE23" s="24">
        <v>3.79</v>
      </c>
      <c r="AF23" s="24">
        <v>1.19</v>
      </c>
      <c r="AG23" s="26">
        <v>1879.165</v>
      </c>
      <c r="AH23" s="32">
        <f t="shared" si="6"/>
        <v>2.2348548230199574</v>
      </c>
      <c r="AI23" s="44">
        <v>23</v>
      </c>
      <c r="AJ23" s="36" t="s">
        <v>36</v>
      </c>
    </row>
    <row r="24" spans="1:36" s="4" customFormat="1" ht="36.75" customHeight="1">
      <c r="A24" s="73" t="s">
        <v>32</v>
      </c>
      <c r="B24" s="24">
        <v>6116.3</v>
      </c>
      <c r="C24" s="24">
        <v>0</v>
      </c>
      <c r="D24" s="24">
        <f t="shared" si="3"/>
        <v>6116.3</v>
      </c>
      <c r="E24" s="67" t="s">
        <v>5</v>
      </c>
      <c r="F24" s="21">
        <v>2416.91</v>
      </c>
      <c r="G24" s="24">
        <v>16.58</v>
      </c>
      <c r="H24" s="66">
        <v>157.78</v>
      </c>
      <c r="I24" s="66">
        <v>4.53</v>
      </c>
      <c r="J24" s="24">
        <f t="shared" si="1"/>
        <v>714.7434000000001</v>
      </c>
      <c r="K24" s="23">
        <v>0.004</v>
      </c>
      <c r="L24" s="26">
        <v>3</v>
      </c>
      <c r="M24" s="35">
        <f>L24*H24/D24</f>
        <v>0.07738992528162451</v>
      </c>
      <c r="N24" s="66">
        <v>21.71</v>
      </c>
      <c r="O24" s="66">
        <v>6.26</v>
      </c>
      <c r="P24" s="24">
        <f t="shared" si="0"/>
        <v>135.9046</v>
      </c>
      <c r="Q24" s="23">
        <v>0.006</v>
      </c>
      <c r="R24" s="26">
        <v>4.5</v>
      </c>
      <c r="S24" s="31">
        <f t="shared" si="4"/>
        <v>0.015972892107973775</v>
      </c>
      <c r="T24" s="21">
        <v>14.88</v>
      </c>
      <c r="U24" s="21">
        <v>7.19</v>
      </c>
      <c r="V24" s="21">
        <f>T24*U24</f>
        <v>106.98720000000002</v>
      </c>
      <c r="W24" s="49">
        <v>0.01</v>
      </c>
      <c r="X24" s="49">
        <v>7.5</v>
      </c>
      <c r="Y24" s="35">
        <f t="shared" si="5"/>
        <v>0.01824632539280284</v>
      </c>
      <c r="Z24" s="25">
        <v>20.92</v>
      </c>
      <c r="AA24" s="25">
        <v>4.5</v>
      </c>
      <c r="AB24" s="26"/>
      <c r="AC24" s="24">
        <v>16.42</v>
      </c>
      <c r="AD24" s="21">
        <v>80.03</v>
      </c>
      <c r="AE24" s="24">
        <v>3.79</v>
      </c>
      <c r="AF24" s="24">
        <v>1.47</v>
      </c>
      <c r="AG24" s="26">
        <v>3447.459</v>
      </c>
      <c r="AH24" s="32">
        <f t="shared" si="6"/>
        <v>2.1362375308601607</v>
      </c>
      <c r="AI24" s="44">
        <v>23</v>
      </c>
      <c r="AJ24" s="36" t="s">
        <v>36</v>
      </c>
    </row>
    <row r="25" spans="1:36" s="4" customFormat="1" ht="44.25" customHeight="1">
      <c r="A25" s="74" t="s">
        <v>52</v>
      </c>
      <c r="B25" s="46">
        <v>4781.6</v>
      </c>
      <c r="C25" s="46">
        <v>0</v>
      </c>
      <c r="D25" s="46">
        <f t="shared" si="3"/>
        <v>4781.6</v>
      </c>
      <c r="E25" s="109" t="s">
        <v>53</v>
      </c>
      <c r="F25" s="110"/>
      <c r="G25" s="111"/>
      <c r="H25" s="109" t="s">
        <v>53</v>
      </c>
      <c r="I25" s="110"/>
      <c r="J25" s="110"/>
      <c r="K25" s="110"/>
      <c r="L25" s="110"/>
      <c r="M25" s="111"/>
      <c r="N25" s="66">
        <v>21.71</v>
      </c>
      <c r="O25" s="68">
        <v>10.79</v>
      </c>
      <c r="P25" s="46">
        <f t="shared" si="0"/>
        <v>234.2509</v>
      </c>
      <c r="Q25" s="69">
        <v>0.009</v>
      </c>
      <c r="R25" s="47">
        <v>5.931</v>
      </c>
      <c r="S25" s="31">
        <f t="shared" si="4"/>
        <v>0.0269286452233562</v>
      </c>
      <c r="T25" s="21">
        <v>14.88</v>
      </c>
      <c r="U25" s="21">
        <v>7.19</v>
      </c>
      <c r="V25" s="21">
        <f>T25*U25</f>
        <v>106.98720000000002</v>
      </c>
      <c r="W25" s="50">
        <v>0.009</v>
      </c>
      <c r="X25" s="50">
        <v>5.931</v>
      </c>
      <c r="Y25" s="35">
        <f t="shared" si="5"/>
        <v>0.018456851263175506</v>
      </c>
      <c r="Z25" s="48">
        <v>19.24</v>
      </c>
      <c r="AA25" s="48">
        <v>4</v>
      </c>
      <c r="AB25" s="47"/>
      <c r="AC25" s="24">
        <v>15.24</v>
      </c>
      <c r="AD25" s="21">
        <v>80.03</v>
      </c>
      <c r="AE25" s="46">
        <v>3.79</v>
      </c>
      <c r="AF25" s="46">
        <v>1.47</v>
      </c>
      <c r="AG25" s="47">
        <v>2515.92</v>
      </c>
      <c r="AH25" s="32">
        <f t="shared" si="6"/>
        <v>1.9941728291785177</v>
      </c>
      <c r="AI25" s="53"/>
      <c r="AJ25" s="54" t="s">
        <v>59</v>
      </c>
    </row>
    <row r="26" spans="1:36" s="4" customFormat="1" ht="37.5" customHeight="1">
      <c r="A26" s="73" t="s">
        <v>60</v>
      </c>
      <c r="B26" s="46">
        <v>11222.4</v>
      </c>
      <c r="C26" s="46">
        <v>327.7</v>
      </c>
      <c r="D26" s="46">
        <f t="shared" si="3"/>
        <v>11550.1</v>
      </c>
      <c r="E26" s="109" t="s">
        <v>68</v>
      </c>
      <c r="F26" s="110"/>
      <c r="G26" s="111"/>
      <c r="H26" s="24">
        <v>158.51</v>
      </c>
      <c r="I26" s="112" t="s">
        <v>68</v>
      </c>
      <c r="J26" s="111"/>
      <c r="K26" s="26">
        <v>0.007</v>
      </c>
      <c r="L26" s="26">
        <v>9.94</v>
      </c>
      <c r="M26" s="32">
        <f>L26*H26/D26</f>
        <v>0.13641348559752728</v>
      </c>
      <c r="N26" s="66">
        <v>21.71</v>
      </c>
      <c r="O26" s="109" t="s">
        <v>68</v>
      </c>
      <c r="P26" s="111"/>
      <c r="Q26" s="26">
        <v>0.011</v>
      </c>
      <c r="R26" s="26">
        <v>15.62</v>
      </c>
      <c r="S26" s="31">
        <f t="shared" si="4"/>
        <v>0.02935993627760799</v>
      </c>
      <c r="T26" s="21">
        <v>14.88</v>
      </c>
      <c r="U26" s="112" t="s">
        <v>68</v>
      </c>
      <c r="V26" s="111"/>
      <c r="W26" s="26">
        <v>0.018</v>
      </c>
      <c r="X26" s="24">
        <v>25.56</v>
      </c>
      <c r="Y26" s="35">
        <f t="shared" si="5"/>
        <v>0.03292896165401166</v>
      </c>
      <c r="Z26" s="25">
        <v>20.13</v>
      </c>
      <c r="AA26" s="25">
        <v>4.5</v>
      </c>
      <c r="AB26" s="26"/>
      <c r="AC26" s="24">
        <v>15.63</v>
      </c>
      <c r="AD26" s="21" t="s">
        <v>69</v>
      </c>
      <c r="AE26" s="24">
        <v>3.79</v>
      </c>
      <c r="AF26" s="57">
        <v>1.19</v>
      </c>
      <c r="AG26" s="57">
        <v>5037.52</v>
      </c>
      <c r="AH26" s="32">
        <f t="shared" si="6"/>
        <v>1.6529900866659164</v>
      </c>
      <c r="AI26" s="57">
        <v>23</v>
      </c>
      <c r="AJ26" s="56"/>
    </row>
    <row r="27" spans="1:36" s="4" customFormat="1" ht="15" customHeight="1" thickBot="1">
      <c r="A27" s="75" t="s">
        <v>11</v>
      </c>
      <c r="B27" s="27">
        <f>B15+B16+B17+B18+B20+B21+B22+B23+B24+B25+B26</f>
        <v>59989.20000000001</v>
      </c>
      <c r="C27" s="27">
        <f>C15+C16+C17+C18+C20+C21+C22+C23+C24+C25+C26</f>
        <v>1647.0400000000002</v>
      </c>
      <c r="D27" s="27">
        <f>C27+B27</f>
        <v>61636.24000000001</v>
      </c>
      <c r="E27" s="28"/>
      <c r="F27" s="28"/>
      <c r="G27" s="28"/>
      <c r="H27" s="28"/>
      <c r="I27" s="28"/>
      <c r="J27" s="27"/>
      <c r="K27" s="27"/>
      <c r="L27" s="27"/>
      <c r="M27" s="40"/>
      <c r="N27" s="28"/>
      <c r="O27" s="28"/>
      <c r="P27" s="70"/>
      <c r="Q27" s="70"/>
      <c r="R27" s="70"/>
      <c r="S27" s="71"/>
      <c r="T27" s="28"/>
      <c r="U27" s="28"/>
      <c r="V27" s="28"/>
      <c r="W27" s="51"/>
      <c r="X27" s="51"/>
      <c r="Y27" s="40"/>
      <c r="Z27" s="28"/>
      <c r="AA27" s="28"/>
      <c r="AB27" s="28"/>
      <c r="AC27" s="27"/>
      <c r="AD27" s="28"/>
      <c r="AE27" s="27"/>
      <c r="AF27" s="27"/>
      <c r="AG27" s="52"/>
      <c r="AH27" s="41"/>
      <c r="AI27" s="45"/>
      <c r="AJ27" s="42"/>
    </row>
    <row r="28" spans="1:46" s="4" customFormat="1" ht="7.5" customHeight="1">
      <c r="A28" s="13"/>
      <c r="B28" s="63"/>
      <c r="C28" s="64"/>
      <c r="D28" s="63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3"/>
      <c r="AE28" s="13"/>
      <c r="AF28" s="13"/>
      <c r="AG28" s="13"/>
      <c r="AH28" s="13"/>
      <c r="AI28" s="13"/>
      <c r="AJ28" s="13"/>
      <c r="AK28" s="13"/>
      <c r="AL28" s="13"/>
      <c r="AM28" s="65"/>
      <c r="AN28" s="65"/>
      <c r="AO28" s="13"/>
      <c r="AP28" s="13"/>
      <c r="AQ28" s="13"/>
      <c r="AR28" s="1"/>
      <c r="AS28" s="1"/>
      <c r="AT28" s="1"/>
    </row>
    <row r="29" spans="1:47" s="4" customFormat="1" ht="27" customHeight="1">
      <c r="A29" s="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2"/>
      <c r="AA29" s="12"/>
      <c r="AB29" s="12"/>
      <c r="AC29" s="12"/>
      <c r="AD29" s="13"/>
      <c r="AE29" s="93"/>
      <c r="AF29" s="93"/>
      <c r="AG29" s="93"/>
      <c r="AH29" s="93"/>
      <c r="AI29" s="93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1"/>
    </row>
    <row r="30" spans="1:47" s="4" customFormat="1" ht="14.25">
      <c r="A30" s="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3"/>
      <c r="AE30" s="13"/>
      <c r="AF30" s="13"/>
      <c r="AG30" s="13"/>
      <c r="AH30" s="13"/>
      <c r="AI30" s="13"/>
      <c r="AJ30" s="13"/>
      <c r="AK30" s="13"/>
      <c r="AL30" s="95"/>
      <c r="AM30" s="80"/>
      <c r="AN30" s="80"/>
      <c r="AO30" s="96"/>
      <c r="AP30" s="96"/>
      <c r="AQ30" s="96"/>
      <c r="AR30" s="96"/>
      <c r="AS30" s="96"/>
      <c r="AT30" s="97"/>
      <c r="AU30" s="1"/>
    </row>
    <row r="31" spans="1:42" s="4" customFormat="1" ht="21" customHeight="1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06" t="s">
        <v>19</v>
      </c>
      <c r="O31" s="106"/>
      <c r="P31" s="106"/>
      <c r="Q31" s="106"/>
      <c r="R31" s="106"/>
      <c r="S31" s="106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7"/>
      <c r="AL31" s="16"/>
      <c r="AM31" s="16"/>
      <c r="AN31" s="16"/>
      <c r="AO31" s="1"/>
      <c r="AP31" s="1"/>
    </row>
    <row r="32" spans="1:42" s="4" customFormat="1" ht="18" customHeight="1">
      <c r="A32" s="8"/>
      <c r="B32" s="86"/>
      <c r="C32" s="86"/>
      <c r="D32" s="86"/>
      <c r="E32" s="86"/>
      <c r="F32" s="86"/>
      <c r="G32" s="9"/>
      <c r="H32" s="9"/>
      <c r="I32" s="9"/>
      <c r="J32" s="9"/>
      <c r="K32" s="9"/>
      <c r="L32" s="9"/>
      <c r="M32" s="9"/>
      <c r="N32" s="102" t="s">
        <v>75</v>
      </c>
      <c r="O32" s="102"/>
      <c r="P32" s="102"/>
      <c r="Q32" s="102"/>
      <c r="R32" s="102"/>
      <c r="S32" s="102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30"/>
      <c r="AG32" s="30"/>
      <c r="AH32" s="30"/>
      <c r="AI32" s="30"/>
      <c r="AJ32" s="10"/>
      <c r="AK32" s="10"/>
      <c r="AL32" s="10"/>
      <c r="AM32" s="10"/>
      <c r="AN32" s="10"/>
      <c r="AO32" s="7"/>
      <c r="AP32" s="1"/>
    </row>
    <row r="33" spans="1:42" s="4" customFormat="1" ht="19.5" customHeight="1">
      <c r="A33" s="8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29"/>
      <c r="AG33" s="29"/>
      <c r="AH33" s="29"/>
      <c r="AI33" s="29"/>
      <c r="AJ33" s="10"/>
      <c r="AK33" s="10"/>
      <c r="AL33" s="10"/>
      <c r="AM33" s="10"/>
      <c r="AN33" s="10"/>
      <c r="AO33" s="7"/>
      <c r="AP33" s="1"/>
    </row>
    <row r="34" spans="1:42" s="4" customFormat="1" ht="17.25" customHeight="1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106" t="s">
        <v>20</v>
      </c>
      <c r="O34" s="106"/>
      <c r="P34" s="106"/>
      <c r="Q34" s="106"/>
      <c r="R34" s="106"/>
      <c r="S34" s="106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7"/>
      <c r="AG34" s="7"/>
      <c r="AH34" s="7"/>
      <c r="AI34" s="7"/>
      <c r="AJ34" s="7"/>
      <c r="AK34" s="7"/>
      <c r="AL34" s="16"/>
      <c r="AM34" s="16"/>
      <c r="AN34" s="16"/>
      <c r="AO34" s="1"/>
      <c r="AP34" s="1"/>
    </row>
    <row r="35" spans="1:42" s="4" customFormat="1" ht="13.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07" t="s">
        <v>76</v>
      </c>
      <c r="O35" s="107"/>
      <c r="P35" s="107"/>
      <c r="Q35" s="107"/>
      <c r="R35" s="107"/>
      <c r="S35" s="107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7"/>
      <c r="AG35" s="7"/>
      <c r="AH35" s="7"/>
      <c r="AI35" s="7"/>
      <c r="AJ35" s="108"/>
      <c r="AK35" s="108"/>
      <c r="AL35" s="108"/>
      <c r="AM35" s="108"/>
      <c r="AN35" s="108"/>
      <c r="AO35" s="80"/>
      <c r="AP35" s="1"/>
    </row>
    <row r="36" spans="1:45" s="4" customFormat="1" ht="18.75" customHeight="1">
      <c r="A36" s="8"/>
      <c r="B36" s="9"/>
      <c r="C36" s="18"/>
      <c r="D36" s="9"/>
      <c r="E36" s="9"/>
      <c r="F36" s="9"/>
      <c r="G36" s="9"/>
      <c r="H36" s="9"/>
      <c r="I36" s="9"/>
      <c r="J36" s="9"/>
      <c r="K36" s="9"/>
      <c r="L36" s="9"/>
      <c r="M36" s="9"/>
      <c r="N36" s="102"/>
      <c r="O36" s="102"/>
      <c r="P36" s="102"/>
      <c r="Q36" s="102"/>
      <c r="R36" s="102"/>
      <c r="S36" s="102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30"/>
      <c r="AG36" s="30"/>
      <c r="AH36" s="30"/>
      <c r="AI36" s="30"/>
      <c r="AJ36" s="13"/>
      <c r="AK36" s="13"/>
      <c r="AL36" s="105"/>
      <c r="AM36" s="80"/>
      <c r="AN36" s="80"/>
      <c r="AO36" s="20"/>
      <c r="AP36" s="20"/>
      <c r="AQ36" s="20"/>
      <c r="AR36" s="1"/>
      <c r="AS36" s="1"/>
    </row>
    <row r="37" spans="1:45" s="4" customFormat="1" ht="15.75">
      <c r="A37" s="8"/>
      <c r="B37" s="9"/>
      <c r="C37" s="18"/>
      <c r="D37" s="9"/>
      <c r="E37" s="9"/>
      <c r="F37" s="9"/>
      <c r="G37" s="9"/>
      <c r="H37" s="9"/>
      <c r="I37" s="9"/>
      <c r="J37" s="9"/>
      <c r="K37" s="9"/>
      <c r="L37" s="9"/>
      <c r="M37" s="9"/>
      <c r="N37" s="106" t="s">
        <v>21</v>
      </c>
      <c r="O37" s="106"/>
      <c r="P37" s="106"/>
      <c r="Q37" s="106"/>
      <c r="R37" s="106"/>
      <c r="S37" s="106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7"/>
      <c r="AG37" s="7"/>
      <c r="AH37" s="7"/>
      <c r="AI37" s="7"/>
      <c r="AJ37" s="13"/>
      <c r="AK37" s="13"/>
      <c r="AL37" s="19"/>
      <c r="AM37" s="7"/>
      <c r="AN37" s="7"/>
      <c r="AO37" s="20"/>
      <c r="AP37" s="20"/>
      <c r="AQ37" s="20"/>
      <c r="AR37" s="1"/>
      <c r="AS37" s="1"/>
    </row>
    <row r="38" spans="1:45" s="4" customFormat="1" ht="15.75">
      <c r="A38" s="8"/>
      <c r="B38" s="9"/>
      <c r="C38" s="18"/>
      <c r="D38" s="9"/>
      <c r="E38" s="9"/>
      <c r="F38" s="9"/>
      <c r="G38" s="9"/>
      <c r="H38" s="9"/>
      <c r="I38" s="9"/>
      <c r="J38" s="9"/>
      <c r="K38" s="9"/>
      <c r="L38" s="9"/>
      <c r="M38" s="9"/>
      <c r="N38" s="107" t="s">
        <v>77</v>
      </c>
      <c r="O38" s="107"/>
      <c r="P38" s="107"/>
      <c r="Q38" s="107"/>
      <c r="R38" s="107"/>
      <c r="S38" s="107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7"/>
      <c r="AG38" s="7"/>
      <c r="AH38" s="7"/>
      <c r="AI38" s="7"/>
      <c r="AJ38" s="13"/>
      <c r="AK38" s="13"/>
      <c r="AL38" s="19"/>
      <c r="AM38" s="7"/>
      <c r="AN38" s="7"/>
      <c r="AO38" s="20"/>
      <c r="AP38" s="20"/>
      <c r="AQ38" s="20"/>
      <c r="AR38" s="1"/>
      <c r="AS38" s="1"/>
    </row>
    <row r="39" spans="1:45" s="4" customFormat="1" ht="15.75">
      <c r="A39" s="8"/>
      <c r="B39" s="9"/>
      <c r="C39" s="18"/>
      <c r="D39" s="9"/>
      <c r="E39" s="9"/>
      <c r="F39" s="9"/>
      <c r="G39" s="9"/>
      <c r="H39" s="9"/>
      <c r="I39" s="9"/>
      <c r="J39" s="9"/>
      <c r="K39" s="9"/>
      <c r="L39" s="9"/>
      <c r="M39" s="9"/>
      <c r="N39" s="107" t="s">
        <v>78</v>
      </c>
      <c r="O39" s="107"/>
      <c r="P39" s="107"/>
      <c r="Q39" s="107"/>
      <c r="R39" s="107"/>
      <c r="S39" s="107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7"/>
      <c r="AG39" s="7"/>
      <c r="AH39" s="7"/>
      <c r="AI39" s="7"/>
      <c r="AJ39" s="13"/>
      <c r="AK39" s="13"/>
      <c r="AL39" s="19"/>
      <c r="AM39" s="7"/>
      <c r="AN39" s="7"/>
      <c r="AO39" s="20"/>
      <c r="AP39" s="20"/>
      <c r="AQ39" s="20"/>
      <c r="AR39" s="1"/>
      <c r="AS39" s="1"/>
    </row>
    <row r="40" spans="1:45" s="4" customFormat="1" ht="15.75">
      <c r="A40" s="8"/>
      <c r="B40" s="9"/>
      <c r="C40" s="18"/>
      <c r="D40" s="9"/>
      <c r="E40" s="9"/>
      <c r="F40" s="9"/>
      <c r="G40" s="9"/>
      <c r="H40" s="9"/>
      <c r="I40" s="9"/>
      <c r="J40" s="9"/>
      <c r="K40" s="9"/>
      <c r="L40" s="9"/>
      <c r="M40" s="9"/>
      <c r="N40" s="106" t="s">
        <v>62</v>
      </c>
      <c r="O40" s="106"/>
      <c r="P40" s="106"/>
      <c r="Q40" s="106"/>
      <c r="R40" s="106"/>
      <c r="S40" s="106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7"/>
      <c r="AG40" s="7"/>
      <c r="AH40" s="7"/>
      <c r="AI40" s="7"/>
      <c r="AJ40" s="13"/>
      <c r="AK40" s="13"/>
      <c r="AL40" s="19"/>
      <c r="AM40" s="7"/>
      <c r="AN40" s="7"/>
      <c r="AO40" s="20"/>
      <c r="AP40" s="20"/>
      <c r="AQ40" s="20"/>
      <c r="AR40" s="1"/>
      <c r="AS40" s="1"/>
    </row>
    <row r="41" spans="1:45" s="4" customFormat="1" ht="15.75">
      <c r="A41" s="8"/>
      <c r="B41" s="9"/>
      <c r="C41" s="18"/>
      <c r="D41" s="9"/>
      <c r="E41" s="9"/>
      <c r="F41" s="9"/>
      <c r="G41" s="9"/>
      <c r="H41" s="9"/>
      <c r="I41" s="9"/>
      <c r="J41" s="9"/>
      <c r="K41" s="9"/>
      <c r="L41" s="9"/>
      <c r="M41" s="9"/>
      <c r="N41" s="107" t="s">
        <v>79</v>
      </c>
      <c r="O41" s="107"/>
      <c r="P41" s="107"/>
      <c r="Q41" s="107"/>
      <c r="R41" s="107"/>
      <c r="S41" s="107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7"/>
      <c r="AG41" s="7"/>
      <c r="AH41" s="7"/>
      <c r="AI41" s="7"/>
      <c r="AJ41" s="13"/>
      <c r="AK41" s="13"/>
      <c r="AL41" s="19"/>
      <c r="AM41" s="7"/>
      <c r="AN41" s="7"/>
      <c r="AO41" s="20"/>
      <c r="AP41" s="20"/>
      <c r="AQ41" s="20"/>
      <c r="AR41" s="1"/>
      <c r="AS41" s="1"/>
    </row>
    <row r="42" spans="1:45" s="4" customFormat="1" ht="15.75">
      <c r="A42" s="8"/>
      <c r="B42" s="9"/>
      <c r="C42" s="18"/>
      <c r="D42" s="9"/>
      <c r="E42" s="9"/>
      <c r="F42" s="9"/>
      <c r="G42" s="9"/>
      <c r="H42" s="9"/>
      <c r="I42" s="9"/>
      <c r="J42" s="9"/>
      <c r="K42" s="9"/>
      <c r="L42" s="9"/>
      <c r="M42" s="9"/>
      <c r="N42" s="106" t="s">
        <v>22</v>
      </c>
      <c r="O42" s="106"/>
      <c r="P42" s="106"/>
      <c r="Q42" s="106"/>
      <c r="R42" s="106"/>
      <c r="S42" s="106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7"/>
      <c r="AG42" s="7"/>
      <c r="AH42" s="7"/>
      <c r="AI42" s="7"/>
      <c r="AJ42" s="13"/>
      <c r="AK42" s="13"/>
      <c r="AL42" s="19"/>
      <c r="AM42" s="7"/>
      <c r="AN42" s="7"/>
      <c r="AO42" s="20"/>
      <c r="AP42" s="20"/>
      <c r="AQ42" s="20"/>
      <c r="AR42" s="1"/>
      <c r="AS42" s="1"/>
    </row>
    <row r="43" spans="1:45" s="4" customFormat="1" ht="12.7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01" t="s">
        <v>80</v>
      </c>
      <c r="O43" s="101"/>
      <c r="P43" s="101"/>
      <c r="Q43" s="101"/>
      <c r="R43" s="101"/>
      <c r="S43" s="101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7"/>
      <c r="AG43" s="7"/>
      <c r="AH43" s="7"/>
      <c r="AI43" s="7"/>
      <c r="AJ43" s="13"/>
      <c r="AK43" s="13"/>
      <c r="AL43" s="102"/>
      <c r="AM43" s="103"/>
      <c r="AN43" s="103"/>
      <c r="AO43" s="104"/>
      <c r="AP43" s="104"/>
      <c r="AQ43" s="20"/>
      <c r="AR43" s="1"/>
      <c r="AS43" s="1"/>
    </row>
    <row r="44" s="4" customFormat="1" ht="12.75"/>
    <row r="45" s="4" customFormat="1" ht="12.75"/>
    <row r="46" s="4" customFormat="1" ht="12.75"/>
    <row r="47" s="4" customFormat="1" ht="12.75"/>
    <row r="48" s="4" customFormat="1" ht="12.75"/>
    <row r="49" s="4" customFormat="1" ht="12.75"/>
    <row r="50" s="4" customFormat="1" ht="12.75"/>
    <row r="51" s="4" customFormat="1" ht="12.75"/>
    <row r="52" s="4" customFormat="1" ht="12.75"/>
    <row r="53" s="4" customFormat="1" ht="12.75"/>
    <row r="54" s="4" customFormat="1" ht="12.75"/>
    <row r="55" s="4" customFormat="1" ht="12.75"/>
    <row r="56" s="4" customFormat="1" ht="12.75"/>
    <row r="57" s="4" customFormat="1" ht="12.75"/>
    <row r="58" s="4" customFormat="1" ht="12.75"/>
    <row r="59" s="4" customFormat="1" ht="12.75"/>
    <row r="60" s="4" customFormat="1" ht="12.75"/>
    <row r="61" s="4" customFormat="1" ht="12.75"/>
    <row r="62" s="4" customFormat="1" ht="12.75"/>
    <row r="63" s="4" customFormat="1" ht="12.75"/>
    <row r="64" s="4" customFormat="1" ht="12.75"/>
    <row r="65" s="4" customFormat="1" ht="12.75"/>
    <row r="66" s="4" customFormat="1" ht="12.75"/>
    <row r="67" s="4" customFormat="1" ht="12.75"/>
    <row r="68" s="4" customFormat="1" ht="12.75"/>
    <row r="69" s="4" customFormat="1" ht="12.75"/>
    <row r="70" s="4" customFormat="1" ht="12.75"/>
    <row r="71" s="4" customFormat="1" ht="12.75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</sheetData>
  <sheetProtection/>
  <mergeCells count="83">
    <mergeCell ref="S13:S14"/>
    <mergeCell ref="O26:P26"/>
    <mergeCell ref="E25:G25"/>
    <mergeCell ref="U26:V26"/>
    <mergeCell ref="N35:AE35"/>
    <mergeCell ref="F13:F14"/>
    <mergeCell ref="G13:G14"/>
    <mergeCell ref="H25:M25"/>
    <mergeCell ref="O13:O14"/>
    <mergeCell ref="U13:U14"/>
    <mergeCell ref="N31:AJ31"/>
    <mergeCell ref="B11:M11"/>
    <mergeCell ref="H12:M12"/>
    <mergeCell ref="K13:K14"/>
    <mergeCell ref="L13:L14"/>
    <mergeCell ref="M13:M14"/>
    <mergeCell ref="E26:G26"/>
    <mergeCell ref="I26:J26"/>
    <mergeCell ref="I13:I14"/>
    <mergeCell ref="V13:V14"/>
    <mergeCell ref="AJ35:AO35"/>
    <mergeCell ref="N42:AE42"/>
    <mergeCell ref="N32:AE32"/>
    <mergeCell ref="N33:AE33"/>
    <mergeCell ref="N34:AE34"/>
    <mergeCell ref="N41:AE41"/>
    <mergeCell ref="N43:AE43"/>
    <mergeCell ref="AL43:AN43"/>
    <mergeCell ref="AO43:AP43"/>
    <mergeCell ref="N36:AE36"/>
    <mergeCell ref="AL36:AN36"/>
    <mergeCell ref="N37:AE37"/>
    <mergeCell ref="N38:AE38"/>
    <mergeCell ref="N40:AE40"/>
    <mergeCell ref="N39:AE39"/>
    <mergeCell ref="AE29:AT29"/>
    <mergeCell ref="X13:X14"/>
    <mergeCell ref="AL30:AN30"/>
    <mergeCell ref="AO30:AT30"/>
    <mergeCell ref="AB13:AB14"/>
    <mergeCell ref="AC13:AC14"/>
    <mergeCell ref="AD13:AD14"/>
    <mergeCell ref="W17:Y17"/>
    <mergeCell ref="Z11:AC11"/>
    <mergeCell ref="AD11:AD12"/>
    <mergeCell ref="AG13:AG14"/>
    <mergeCell ref="P13:P14"/>
    <mergeCell ref="N13:N14"/>
    <mergeCell ref="AI11:AI14"/>
    <mergeCell ref="N11:S12"/>
    <mergeCell ref="Q13:Q14"/>
    <mergeCell ref="R13:R14"/>
    <mergeCell ref="W13:W14"/>
    <mergeCell ref="A2:F2"/>
    <mergeCell ref="N2:AJ2"/>
    <mergeCell ref="A3:F3"/>
    <mergeCell ref="N3:AJ3"/>
    <mergeCell ref="A4:F4"/>
    <mergeCell ref="H13:H14"/>
    <mergeCell ref="AE13:AE14"/>
    <mergeCell ref="AJ11:AJ14"/>
    <mergeCell ref="AE11:AH12"/>
    <mergeCell ref="AF13:AF14"/>
    <mergeCell ref="N4:AJ4"/>
    <mergeCell ref="B32:F32"/>
    <mergeCell ref="AH13:AH14"/>
    <mergeCell ref="G18:G19"/>
    <mergeCell ref="B18:B19"/>
    <mergeCell ref="C18:C19"/>
    <mergeCell ref="T13:T14"/>
    <mergeCell ref="Y13:Y14"/>
    <mergeCell ref="Z13:Z14"/>
    <mergeCell ref="AA13:AA14"/>
    <mergeCell ref="D18:D19"/>
    <mergeCell ref="B12:G12"/>
    <mergeCell ref="B13:D13"/>
    <mergeCell ref="E13:E14"/>
    <mergeCell ref="J13:J14"/>
    <mergeCell ref="N5:AJ5"/>
    <mergeCell ref="N6:AJ6"/>
    <mergeCell ref="A9:AJ9"/>
    <mergeCell ref="A11:A14"/>
    <mergeCell ref="T11:Y12"/>
  </mergeCells>
  <printOptions/>
  <pageMargins left="0" right="0" top="0" bottom="0" header="0" footer="0"/>
  <pageSetup fitToHeight="0" fitToWidth="0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2020-03-19T09:30:32Z</cp:lastPrinted>
  <dcterms:created xsi:type="dcterms:W3CDTF">1996-10-08T23:32:33Z</dcterms:created>
  <dcterms:modified xsi:type="dcterms:W3CDTF">2020-03-19T11:43:49Z</dcterms:modified>
  <cp:category/>
  <cp:version/>
  <cp:contentType/>
  <cp:contentStatus/>
</cp:coreProperties>
</file>